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205" yWindow="315" windowWidth="15450" windowHeight="112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Лист1!$A$1:$N$271</definedName>
  </definedNames>
  <calcPr calcId="145621"/>
</workbook>
</file>

<file path=xl/calcChain.xml><?xml version="1.0" encoding="utf-8"?>
<calcChain xmlns="http://schemas.openxmlformats.org/spreadsheetml/2006/main">
  <c r="K242" i="1" l="1"/>
  <c r="H270" i="1" l="1"/>
  <c r="H269" i="1"/>
  <c r="H268" i="1"/>
  <c r="H266" i="1"/>
  <c r="H265" i="1"/>
  <c r="M264" i="1"/>
  <c r="L264" i="1"/>
  <c r="K264" i="1"/>
  <c r="J264" i="1"/>
  <c r="I264" i="1"/>
  <c r="M263" i="1"/>
  <c r="L263" i="1"/>
  <c r="K263" i="1"/>
  <c r="J263" i="1"/>
  <c r="I263" i="1"/>
  <c r="H263" i="1"/>
  <c r="M262" i="1"/>
  <c r="L262" i="1"/>
  <c r="K262" i="1"/>
  <c r="J262" i="1"/>
  <c r="I262" i="1"/>
  <c r="H262" i="1"/>
  <c r="M261" i="1"/>
  <c r="L261" i="1"/>
  <c r="K261" i="1"/>
  <c r="J261" i="1"/>
  <c r="I261" i="1"/>
  <c r="H261" i="1"/>
  <c r="M260" i="1"/>
  <c r="L260" i="1"/>
  <c r="K260" i="1"/>
  <c r="J260" i="1"/>
  <c r="I260" i="1"/>
  <c r="H260" i="1"/>
  <c r="M259" i="1"/>
  <c r="L259" i="1"/>
  <c r="K259" i="1"/>
  <c r="J259" i="1"/>
  <c r="I259" i="1"/>
  <c r="H259" i="1"/>
  <c r="M258" i="1"/>
  <c r="L258" i="1"/>
  <c r="K258" i="1"/>
  <c r="J258" i="1"/>
  <c r="I258" i="1"/>
  <c r="M257" i="1"/>
  <c r="L257" i="1"/>
  <c r="K257" i="1"/>
  <c r="J257" i="1"/>
  <c r="I257" i="1"/>
  <c r="H258" i="1" l="1"/>
  <c r="H257" i="1" s="1"/>
  <c r="H264" i="1"/>
  <c r="H238" i="1"/>
  <c r="I238" i="1" s="1"/>
  <c r="I237" i="1"/>
  <c r="H237" i="1"/>
  <c r="I236" i="1"/>
  <c r="H236" i="1"/>
  <c r="I235" i="1"/>
  <c r="H235" i="1"/>
  <c r="I234" i="1"/>
  <c r="H234" i="1"/>
  <c r="L233" i="1"/>
  <c r="H233" i="1" s="1"/>
  <c r="M232" i="1"/>
  <c r="K232" i="1"/>
  <c r="J232" i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M225" i="1"/>
  <c r="L225" i="1"/>
  <c r="K225" i="1"/>
  <c r="J225" i="1"/>
  <c r="L224" i="1"/>
  <c r="K224" i="1"/>
  <c r="H224" i="1"/>
  <c r="I224" i="1" s="1"/>
  <c r="L223" i="1"/>
  <c r="K223" i="1"/>
  <c r="H223" i="1" s="1"/>
  <c r="I223" i="1" s="1"/>
  <c r="L222" i="1"/>
  <c r="K222" i="1"/>
  <c r="H222" i="1"/>
  <c r="I222" i="1" s="1"/>
  <c r="L221" i="1"/>
  <c r="K221" i="1"/>
  <c r="H221" i="1" s="1"/>
  <c r="I221" i="1" s="1"/>
  <c r="L220" i="1"/>
  <c r="L218" i="1" s="1"/>
  <c r="K220" i="1"/>
  <c r="H220" i="1"/>
  <c r="I220" i="1" s="1"/>
  <c r="L219" i="1"/>
  <c r="K219" i="1"/>
  <c r="K218" i="1" s="1"/>
  <c r="M218" i="1"/>
  <c r="J218" i="1"/>
  <c r="H217" i="1"/>
  <c r="I217" i="1" s="1"/>
  <c r="H216" i="1"/>
  <c r="I216" i="1" s="1"/>
  <c r="H215" i="1"/>
  <c r="I215" i="1" s="1"/>
  <c r="H214" i="1"/>
  <c r="I214" i="1" s="1"/>
  <c r="H213" i="1"/>
  <c r="I213" i="1" s="1"/>
  <c r="H212" i="1"/>
  <c r="M211" i="1"/>
  <c r="L211" i="1"/>
  <c r="K211" i="1"/>
  <c r="J211" i="1"/>
  <c r="I210" i="1"/>
  <c r="H210" i="1"/>
  <c r="I209" i="1"/>
  <c r="H209" i="1"/>
  <c r="I208" i="1"/>
  <c r="H208" i="1"/>
  <c r="I207" i="1"/>
  <c r="H207" i="1"/>
  <c r="I206" i="1"/>
  <c r="I204" i="1" s="1"/>
  <c r="H206" i="1"/>
  <c r="H205" i="1"/>
  <c r="H204" i="1" s="1"/>
  <c r="M204" i="1"/>
  <c r="L204" i="1"/>
  <c r="K204" i="1"/>
  <c r="J204" i="1"/>
  <c r="H203" i="1"/>
  <c r="I203" i="1" s="1"/>
  <c r="H202" i="1"/>
  <c r="I202" i="1" s="1"/>
  <c r="H201" i="1"/>
  <c r="I201" i="1" s="1"/>
  <c r="H200" i="1"/>
  <c r="I200" i="1" s="1"/>
  <c r="H199" i="1"/>
  <c r="I199" i="1" s="1"/>
  <c r="L198" i="1"/>
  <c r="I198" i="1"/>
  <c r="H198" i="1"/>
  <c r="M197" i="1"/>
  <c r="L197" i="1"/>
  <c r="K197" i="1"/>
  <c r="J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M190" i="1"/>
  <c r="L190" i="1"/>
  <c r="K190" i="1"/>
  <c r="J190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M183" i="1"/>
  <c r="L183" i="1"/>
  <c r="K183" i="1"/>
  <c r="J183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M176" i="1"/>
  <c r="L176" i="1"/>
  <c r="K176" i="1"/>
  <c r="J176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L170" i="1"/>
  <c r="H170" i="1" s="1"/>
  <c r="K170" i="1"/>
  <c r="M169" i="1"/>
  <c r="K169" i="1"/>
  <c r="J169" i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M162" i="1"/>
  <c r="L162" i="1"/>
  <c r="K162" i="1"/>
  <c r="J162" i="1"/>
  <c r="H162" i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I155" i="1" s="1"/>
  <c r="M155" i="1"/>
  <c r="L155" i="1"/>
  <c r="K155" i="1"/>
  <c r="J155" i="1"/>
  <c r="H155" i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M148" i="1"/>
  <c r="L148" i="1"/>
  <c r="K148" i="1"/>
  <c r="J148" i="1"/>
  <c r="H148" i="1"/>
  <c r="H147" i="1"/>
  <c r="I147" i="1" s="1"/>
  <c r="H146" i="1"/>
  <c r="I146" i="1" s="1"/>
  <c r="I139" i="1" s="1"/>
  <c r="H145" i="1"/>
  <c r="I145" i="1" s="1"/>
  <c r="H144" i="1"/>
  <c r="I144" i="1" s="1"/>
  <c r="I137" i="1" s="1"/>
  <c r="H143" i="1"/>
  <c r="I143" i="1" s="1"/>
  <c r="L142" i="1"/>
  <c r="K142" i="1"/>
  <c r="M141" i="1"/>
  <c r="K141" i="1"/>
  <c r="J141" i="1"/>
  <c r="M140" i="1"/>
  <c r="M133" i="1" s="1"/>
  <c r="L140" i="1"/>
  <c r="K140" i="1"/>
  <c r="H140" i="1" s="1"/>
  <c r="H133" i="1" s="1"/>
  <c r="J140" i="1"/>
  <c r="M139" i="1"/>
  <c r="L139" i="1"/>
  <c r="K139" i="1"/>
  <c r="J139" i="1"/>
  <c r="M138" i="1"/>
  <c r="M131" i="1" s="1"/>
  <c r="L138" i="1"/>
  <c r="K138" i="1"/>
  <c r="H138" i="1" s="1"/>
  <c r="H131" i="1" s="1"/>
  <c r="J138" i="1"/>
  <c r="M137" i="1"/>
  <c r="L137" i="1"/>
  <c r="K137" i="1"/>
  <c r="J137" i="1"/>
  <c r="M136" i="1"/>
  <c r="M129" i="1" s="1"/>
  <c r="M127" i="1" s="1"/>
  <c r="L136" i="1"/>
  <c r="K136" i="1"/>
  <c r="H136" i="1" s="1"/>
  <c r="H129" i="1" s="1"/>
  <c r="J136" i="1"/>
  <c r="M135" i="1"/>
  <c r="K135" i="1"/>
  <c r="K134" i="1" s="1"/>
  <c r="J135" i="1"/>
  <c r="M134" i="1"/>
  <c r="J134" i="1"/>
  <c r="L133" i="1"/>
  <c r="J133" i="1"/>
  <c r="M132" i="1"/>
  <c r="L132" i="1"/>
  <c r="K132" i="1"/>
  <c r="J132" i="1"/>
  <c r="L131" i="1"/>
  <c r="J131" i="1"/>
  <c r="M130" i="1"/>
  <c r="L130" i="1"/>
  <c r="K130" i="1"/>
  <c r="J130" i="1"/>
  <c r="L129" i="1"/>
  <c r="J129" i="1"/>
  <c r="M128" i="1"/>
  <c r="K128" i="1"/>
  <c r="J128" i="1"/>
  <c r="J127" i="1"/>
  <c r="I242" i="1"/>
  <c r="J242" i="1"/>
  <c r="L242" i="1"/>
  <c r="M242" i="1"/>
  <c r="I243" i="1"/>
  <c r="J243" i="1"/>
  <c r="K243" i="1"/>
  <c r="L243" i="1"/>
  <c r="M243" i="1"/>
  <c r="H244" i="1"/>
  <c r="I244" i="1"/>
  <c r="J244" i="1"/>
  <c r="K244" i="1"/>
  <c r="L244" i="1"/>
  <c r="M244" i="1"/>
  <c r="I245" i="1"/>
  <c r="J245" i="1"/>
  <c r="K245" i="1"/>
  <c r="L245" i="1"/>
  <c r="M245" i="1"/>
  <c r="I246" i="1"/>
  <c r="J246" i="1"/>
  <c r="K246" i="1"/>
  <c r="L246" i="1"/>
  <c r="M246" i="1"/>
  <c r="I247" i="1"/>
  <c r="J247" i="1"/>
  <c r="K247" i="1"/>
  <c r="L247" i="1"/>
  <c r="M247" i="1"/>
  <c r="I248" i="1"/>
  <c r="J248" i="1"/>
  <c r="L248" i="1"/>
  <c r="M248" i="1"/>
  <c r="K241" i="1"/>
  <c r="H250" i="1"/>
  <c r="H243" i="1" s="1"/>
  <c r="H252" i="1"/>
  <c r="H245" i="1" s="1"/>
  <c r="H253" i="1"/>
  <c r="H246" i="1" s="1"/>
  <c r="H254" i="1"/>
  <c r="H247" i="1" s="1"/>
  <c r="I136" i="1" l="1"/>
  <c r="I138" i="1"/>
  <c r="I140" i="1"/>
  <c r="I148" i="1"/>
  <c r="I162" i="1"/>
  <c r="I233" i="1"/>
  <c r="I232" i="1" s="1"/>
  <c r="H232" i="1"/>
  <c r="M241" i="1"/>
  <c r="J241" i="1"/>
  <c r="H249" i="1"/>
  <c r="H242" i="1" s="1"/>
  <c r="L241" i="1"/>
  <c r="I241" i="1"/>
  <c r="K129" i="1"/>
  <c r="K127" i="1" s="1"/>
  <c r="K131" i="1"/>
  <c r="K133" i="1"/>
  <c r="H137" i="1"/>
  <c r="H130" i="1" s="1"/>
  <c r="H139" i="1"/>
  <c r="H132" i="1" s="1"/>
  <c r="H142" i="1"/>
  <c r="H141" i="1" s="1"/>
  <c r="I130" i="1"/>
  <c r="I132" i="1"/>
  <c r="H219" i="1"/>
  <c r="H218" i="1" s="1"/>
  <c r="H225" i="1"/>
  <c r="L232" i="1"/>
  <c r="I131" i="1"/>
  <c r="I133" i="1"/>
  <c r="I142" i="1"/>
  <c r="I170" i="1"/>
  <c r="I169" i="1" s="1"/>
  <c r="H169" i="1"/>
  <c r="I197" i="1"/>
  <c r="I129" i="1"/>
  <c r="I211" i="1"/>
  <c r="I225" i="1"/>
  <c r="I219" i="1"/>
  <c r="I218" i="1" s="1"/>
  <c r="L135" i="1"/>
  <c r="L141" i="1"/>
  <c r="L169" i="1"/>
  <c r="H197" i="1"/>
  <c r="H211" i="1"/>
  <c r="H241" i="1"/>
  <c r="H248" i="1"/>
  <c r="K248" i="1"/>
  <c r="L70" i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M70" i="1"/>
  <c r="K70" i="1"/>
  <c r="J70" i="1"/>
  <c r="L134" i="1" l="1"/>
  <c r="H134" i="1" s="1"/>
  <c r="L128" i="1"/>
  <c r="L127" i="1" s="1"/>
  <c r="H127" i="1" s="1"/>
  <c r="H135" i="1"/>
  <c r="H128" i="1" s="1"/>
  <c r="I141" i="1"/>
  <c r="I135" i="1"/>
  <c r="H70" i="1"/>
  <c r="I70" i="1"/>
  <c r="H83" i="1"/>
  <c r="I83" i="1" s="1"/>
  <c r="H82" i="1"/>
  <c r="I82" i="1" s="1"/>
  <c r="H81" i="1"/>
  <c r="I81" i="1" s="1"/>
  <c r="H80" i="1"/>
  <c r="I80" i="1" s="1"/>
  <c r="H79" i="1"/>
  <c r="H78" i="1"/>
  <c r="I78" i="1" s="1"/>
  <c r="M77" i="1"/>
  <c r="K77" i="1"/>
  <c r="J77" i="1"/>
  <c r="I134" i="1" l="1"/>
  <c r="I128" i="1"/>
  <c r="I127" i="1" s="1"/>
  <c r="H77" i="1"/>
  <c r="I79" i="1"/>
  <c r="I77" i="1" s="1"/>
  <c r="L77" i="1"/>
  <c r="L50" i="1"/>
  <c r="K50" i="1"/>
  <c r="L120" i="1" l="1"/>
  <c r="L85" i="1"/>
  <c r="K18" i="1" l="1"/>
  <c r="L18" i="1"/>
  <c r="K11" i="1" l="1"/>
  <c r="H121" i="1"/>
  <c r="H125" i="1" l="1"/>
  <c r="I125" i="1" s="1"/>
  <c r="H124" i="1"/>
  <c r="I124" i="1" s="1"/>
  <c r="H123" i="1"/>
  <c r="I123" i="1" s="1"/>
  <c r="H122" i="1"/>
  <c r="I122" i="1" s="1"/>
  <c r="I121" i="1"/>
  <c r="H120" i="1"/>
  <c r="I120" i="1" s="1"/>
  <c r="M119" i="1"/>
  <c r="L119" i="1"/>
  <c r="K119" i="1"/>
  <c r="J119" i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M112" i="1"/>
  <c r="L112" i="1"/>
  <c r="K112" i="1"/>
  <c r="J112" i="1"/>
  <c r="L111" i="1"/>
  <c r="K111" i="1"/>
  <c r="L110" i="1"/>
  <c r="K110" i="1"/>
  <c r="L109" i="1"/>
  <c r="L11" i="1" s="1"/>
  <c r="K109" i="1"/>
  <c r="L108" i="1"/>
  <c r="K108" i="1"/>
  <c r="L107" i="1"/>
  <c r="K107" i="1"/>
  <c r="L106" i="1"/>
  <c r="K106" i="1"/>
  <c r="M105" i="1"/>
  <c r="J105" i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M98" i="1"/>
  <c r="L98" i="1"/>
  <c r="K98" i="1"/>
  <c r="J98" i="1"/>
  <c r="H97" i="1"/>
  <c r="I97" i="1" s="1"/>
  <c r="H96" i="1"/>
  <c r="I96" i="1" s="1"/>
  <c r="H95" i="1"/>
  <c r="I95" i="1" s="1"/>
  <c r="H94" i="1"/>
  <c r="I94" i="1" s="1"/>
  <c r="H93" i="1"/>
  <c r="I93" i="1" s="1"/>
  <c r="H92" i="1"/>
  <c r="M91" i="1"/>
  <c r="L91" i="1"/>
  <c r="K91" i="1"/>
  <c r="J91" i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M84" i="1"/>
  <c r="L84" i="1"/>
  <c r="K84" i="1"/>
  <c r="J84" i="1"/>
  <c r="H69" i="1"/>
  <c r="I69" i="1" s="1"/>
  <c r="H68" i="1"/>
  <c r="I68" i="1" s="1"/>
  <c r="H67" i="1"/>
  <c r="I67" i="1" s="1"/>
  <c r="H66" i="1"/>
  <c r="I66" i="1" s="1"/>
  <c r="L65" i="1"/>
  <c r="L63" i="1" s="1"/>
  <c r="K65" i="1"/>
  <c r="H65" i="1"/>
  <c r="I65" i="1" s="1"/>
  <c r="H64" i="1"/>
  <c r="I64" i="1" s="1"/>
  <c r="M63" i="1"/>
  <c r="K63" i="1"/>
  <c r="J63" i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M56" i="1"/>
  <c r="L56" i="1"/>
  <c r="K56" i="1"/>
  <c r="J56" i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M49" i="1"/>
  <c r="L49" i="1"/>
  <c r="K49" i="1"/>
  <c r="J49" i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M42" i="1"/>
  <c r="L42" i="1"/>
  <c r="K42" i="1"/>
  <c r="J42" i="1"/>
  <c r="H41" i="1"/>
  <c r="I41" i="1" s="1"/>
  <c r="H40" i="1"/>
  <c r="I40" i="1" s="1"/>
  <c r="H39" i="1"/>
  <c r="I39" i="1" s="1"/>
  <c r="L38" i="1"/>
  <c r="L17" i="1" s="1"/>
  <c r="K38" i="1"/>
  <c r="K17" i="1" s="1"/>
  <c r="L37" i="1"/>
  <c r="L16" i="1" s="1"/>
  <c r="K37" i="1"/>
  <c r="K16" i="1" s="1"/>
  <c r="K9" i="1" s="1"/>
  <c r="H37" i="1"/>
  <c r="I37" i="1" s="1"/>
  <c r="H36" i="1"/>
  <c r="I36" i="1" s="1"/>
  <c r="M35" i="1"/>
  <c r="K35" i="1"/>
  <c r="J35" i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M28" i="1"/>
  <c r="L28" i="1"/>
  <c r="K28" i="1"/>
  <c r="J28" i="1"/>
  <c r="H27" i="1"/>
  <c r="I27" i="1" s="1"/>
  <c r="H26" i="1"/>
  <c r="I26" i="1" s="1"/>
  <c r="H25" i="1"/>
  <c r="I25" i="1" s="1"/>
  <c r="H24" i="1"/>
  <c r="I24" i="1" s="1"/>
  <c r="H23" i="1"/>
  <c r="I23" i="1" s="1"/>
  <c r="L22" i="1"/>
  <c r="L15" i="1" s="1"/>
  <c r="K22" i="1"/>
  <c r="M21" i="1"/>
  <c r="J21" i="1"/>
  <c r="M20" i="1"/>
  <c r="M13" i="1" s="1"/>
  <c r="L20" i="1"/>
  <c r="K20" i="1"/>
  <c r="K13" i="1" s="1"/>
  <c r="J20" i="1"/>
  <c r="J13" i="1" s="1"/>
  <c r="M19" i="1"/>
  <c r="M12" i="1" s="1"/>
  <c r="L19" i="1"/>
  <c r="K19" i="1"/>
  <c r="J19" i="1"/>
  <c r="J12" i="1" s="1"/>
  <c r="M18" i="1"/>
  <c r="M11" i="1" s="1"/>
  <c r="J18" i="1"/>
  <c r="J11" i="1" s="1"/>
  <c r="M17" i="1"/>
  <c r="M10" i="1" s="1"/>
  <c r="J17" i="1"/>
  <c r="J10" i="1" s="1"/>
  <c r="M16" i="1"/>
  <c r="M9" i="1" s="1"/>
  <c r="J16" i="1"/>
  <c r="M15" i="1"/>
  <c r="M8" i="1" s="1"/>
  <c r="J15" i="1"/>
  <c r="J8" i="1" s="1"/>
  <c r="L12" i="1"/>
  <c r="K10" i="1"/>
  <c r="M14" i="1" l="1"/>
  <c r="L21" i="1"/>
  <c r="I16" i="1"/>
  <c r="I9" i="1" s="1"/>
  <c r="L14" i="1"/>
  <c r="K21" i="1"/>
  <c r="K15" i="1"/>
  <c r="K14" i="1" s="1"/>
  <c r="H22" i="1"/>
  <c r="I22" i="1" s="1"/>
  <c r="I21" i="1" s="1"/>
  <c r="L35" i="1"/>
  <c r="H38" i="1"/>
  <c r="I38" i="1" s="1"/>
  <c r="I17" i="1" s="1"/>
  <c r="I10" i="1" s="1"/>
  <c r="H107" i="1"/>
  <c r="I107" i="1" s="1"/>
  <c r="H111" i="1"/>
  <c r="I111" i="1" s="1"/>
  <c r="L8" i="1"/>
  <c r="L9" i="1"/>
  <c r="L10" i="1"/>
  <c r="K12" i="1"/>
  <c r="L13" i="1"/>
  <c r="H98" i="1"/>
  <c r="K105" i="1"/>
  <c r="K8" i="1"/>
  <c r="K7" i="1" s="1"/>
  <c r="H108" i="1"/>
  <c r="I108" i="1" s="1"/>
  <c r="H109" i="1"/>
  <c r="I109" i="1" s="1"/>
  <c r="H110" i="1"/>
  <c r="I110" i="1" s="1"/>
  <c r="J14" i="1"/>
  <c r="H14" i="1" s="1"/>
  <c r="J9" i="1"/>
  <c r="J7" i="1" s="1"/>
  <c r="I98" i="1"/>
  <c r="H112" i="1"/>
  <c r="H84" i="1"/>
  <c r="I112" i="1"/>
  <c r="I106" i="1"/>
  <c r="I91" i="1"/>
  <c r="I119" i="1"/>
  <c r="H91" i="1"/>
  <c r="I63" i="1"/>
  <c r="H19" i="1"/>
  <c r="H12" i="1" s="1"/>
  <c r="H20" i="1"/>
  <c r="H13" i="1" s="1"/>
  <c r="H28" i="1"/>
  <c r="I42" i="1"/>
  <c r="H56" i="1"/>
  <c r="H42" i="1"/>
  <c r="H63" i="1"/>
  <c r="I56" i="1"/>
  <c r="I19" i="1"/>
  <c r="I12" i="1" s="1"/>
  <c r="H35" i="1"/>
  <c r="M7" i="1"/>
  <c r="I18" i="1"/>
  <c r="I11" i="1" s="1"/>
  <c r="I20" i="1"/>
  <c r="I13" i="1" s="1"/>
  <c r="I28" i="1"/>
  <c r="H15" i="1"/>
  <c r="H16" i="1"/>
  <c r="H9" i="1" s="1"/>
  <c r="H17" i="1"/>
  <c r="H10" i="1" s="1"/>
  <c r="H18" i="1"/>
  <c r="H11" i="1" s="1"/>
  <c r="H21" i="1"/>
  <c r="H49" i="1"/>
  <c r="I49" i="1"/>
  <c r="L105" i="1"/>
  <c r="H106" i="1"/>
  <c r="H119" i="1"/>
  <c r="I84" i="1"/>
  <c r="I35" i="1" l="1"/>
  <c r="I15" i="1"/>
  <c r="L7" i="1"/>
  <c r="H105" i="1"/>
  <c r="H7" i="1"/>
  <c r="I105" i="1"/>
  <c r="H8" i="1"/>
  <c r="I14" i="1"/>
  <c r="I8" i="1"/>
  <c r="I7" i="1" s="1"/>
</calcChain>
</file>

<file path=xl/sharedStrings.xml><?xml version="1.0" encoding="utf-8"?>
<sst xmlns="http://schemas.openxmlformats.org/spreadsheetml/2006/main" count="207" uniqueCount="73">
  <si>
    <t xml:space="preserve">№ п/п </t>
  </si>
  <si>
    <t>Наименование объекта капитального строительства (объекта недвижимого имущества)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</si>
  <si>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</si>
  <si>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(тыс.руб.,  в ценах соответствующих лет)</t>
  </si>
  <si>
    <t>Плановый объем и источники финансирования по годам, тыс.руб.</t>
  </si>
  <si>
    <t>год</t>
  </si>
  <si>
    <t>Общий объем финансирования, тыс.руб.</t>
  </si>
  <si>
    <t>всего</t>
  </si>
  <si>
    <t xml:space="preserve">в т.ч. на ПИР и ПСД /обоснование  инвестиций </t>
  </si>
  <si>
    <t>федеральный бюджет</t>
  </si>
  <si>
    <t>областной бюджет</t>
  </si>
  <si>
    <t>местный бюджет</t>
  </si>
  <si>
    <t xml:space="preserve">внебюджетные средства </t>
  </si>
  <si>
    <t>Срок планируемого ввода (приобретения) объекта в эксплуатацию</t>
  </si>
  <si>
    <t xml:space="preserve">Всего </t>
  </si>
  <si>
    <r>
  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theme="1"/>
        <rFont val="Times New Roman"/>
        <family val="1"/>
        <charset val="204"/>
      </rPr>
      <t>(ПИР), в том числе:</t>
    </r>
  </si>
  <si>
    <t>1.1.</t>
  </si>
  <si>
    <t>1.2.</t>
  </si>
  <si>
    <t>1.3.</t>
  </si>
  <si>
    <t>Проектные работы</t>
  </si>
  <si>
    <t>700 м</t>
  </si>
  <si>
    <t>1 100 м</t>
  </si>
  <si>
    <t>1 600 м</t>
  </si>
  <si>
    <t>2.</t>
  </si>
  <si>
    <t>Выполнение проектных  и изыскательских работ по объекту «Дороги в районе «5-й стройки» для обсепечения  траснпортной инфраструктурой  земельных участков, представленных многодетным семьям (ул.Молодежная от ул.Центральной до ул.Энтузиастов)»</t>
  </si>
  <si>
    <t>3.</t>
  </si>
  <si>
    <t>760 м</t>
  </si>
  <si>
    <t>Прочие работы</t>
  </si>
  <si>
    <t>369 м</t>
  </si>
  <si>
    <t>Муниципальный проект города Благовещенска «Развитие улично-дорожной сети города Благовещенска»</t>
  </si>
  <si>
    <t>отсутствует</t>
  </si>
  <si>
    <t>Механизм реализации объекта (новое строительство, реконструкция, техническое перевооружение, приобретение, обоснование инвестиций , строительство «под ключ»</t>
  </si>
  <si>
    <t>Проектные и изыскательские работы по объекту: «Реконструкция автомобильной дороги по ул. Октябрьская от ул. Лазо до ул. Театральная г. Благовещенск Амурская область»</t>
  </si>
  <si>
    <t>Проектные и изыскательские работы по объекту:  "Реконструкция автомобильной дороги по ул. Шафира от ул. Театральная до ул. Муравьева - Амурского»</t>
  </si>
  <si>
    <t>Наличие утвержденной проектной документации (имеется/ отсутствует)</t>
  </si>
  <si>
    <t>Автомобильная дорога по ул.Конная от ул.Пушкина до ул.Набережная, г.Благовещенск, Амурская область (оплата за публичный сервитут)</t>
  </si>
  <si>
    <t>4.</t>
  </si>
  <si>
    <t>1 427 кв.м.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</si>
  <si>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</si>
  <si>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Приобретение</t>
  </si>
  <si>
    <t>5.1.</t>
  </si>
  <si>
    <t>Выполнение работ по подготовке проектной документации и выполнению инженерных изысканий, выполнению работ по строительству объекта "Автомобильная дорога по ул.Конная от ул.Пушкина до ул.Набережная, г.Благовещенск, Амурская область"</t>
  </si>
  <si>
    <t>6.</t>
  </si>
  <si>
    <t>Выполнение проектных  и изыскательских работ по объекту "Дороги в районе "5-й стройки" для обеспечения  транспортной инфраструктурой  земельных участков, представленных многодетным семьям" (внутриквартальный проезд по ул. Энтузиастов  от ул. Театральная до ул. Ромашковая)  г. Благовещенск, Амурская область</t>
  </si>
  <si>
    <t>510 м</t>
  </si>
  <si>
    <t>1.4.</t>
  </si>
  <si>
    <t>Проектные работы и инженерные изыскания по объекту: «Ливневая канализация по ул. 50 лет Октября от ул.Ленина до ул.Амурская г.Благовещенск,Амурская обл»</t>
  </si>
  <si>
    <t>Проектные и инженерные изыскания  по объекту: «Ливневая канализация по ул. Мухина от ул.Пролетарская до железнодорожного переезда г.Благовещенск,Амурская обл»</t>
  </si>
  <si>
    <t>Проектные и инженерные изыскания  по объекту: «Ливневая канализация по ул. Ленина от ул.Первомайская до ул.Партизанская г.Благовещенск,Амурская обл»</t>
  </si>
  <si>
    <t>1.6.</t>
  </si>
  <si>
    <t>Муниципальный проект «Региональная и местная дорожная сеть» (город Благовещенск)</t>
  </si>
  <si>
    <t>983 м</t>
  </si>
  <si>
    <t>отсутсвует</t>
  </si>
  <si>
    <t>Осуществление дорожной деятельности в рамках реализации национального проекта "Инфраструктура для жизни" (Реконструкция ул. Краснофлотская от ул. Островского до ул. Театральная в г. Благовещенск, Амурская область)</t>
  </si>
  <si>
    <t>600 м</t>
  </si>
  <si>
    <t>565 м</t>
  </si>
  <si>
    <t>246 м</t>
  </si>
  <si>
    <t>1.5.</t>
  </si>
  <si>
    <t>1.7.</t>
  </si>
  <si>
    <t>Проектные и изыскательские работы по объекту: "Реконструкция ул. Студенческая от дома № 28 до ул. Воронкова г. Благовещенск, Амурская область"</t>
  </si>
  <si>
    <t>Строительство "под ключ"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</si>
  <si>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</si>
  <si>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Подготовка проектной документации и выполнение инженерных изысканий, выполнение работ по строительству объекта капитального строительства: «Автомобильная дорога по ул. Шафира от ул. Муравьева - Амурского до р. Чигири»</t>
  </si>
  <si>
    <t>Проектные и изыскательские работы по объекту: "Ливневая канализация по ул. Мухина от ул.Пролетарская до железнодорожного переезда г.Благовещенск,Амурская обл"</t>
  </si>
  <si>
    <t>Проектные и изыскательские работы по объекту: "Реконструкция ул. Новотроицкого шоссе от ул. Зеленая до км 6+000 автомобильной дороги "Благовещенск-Свободный" с устройством транспортной развязки на пересечении ул. Шафира - ул. Центральная, г. Благовещенск, Амурская область"</t>
  </si>
  <si>
    <t>1.8.</t>
  </si>
  <si>
    <t xml:space="preserve">Муниципальный проект города Благовещенска «Развитие улично-дорожной сети города Благовещенска» (бюджет 2025 -2027 гг)
</t>
  </si>
  <si>
    <t xml:space="preserve">Муниципальный проект города Благовещенска «Развитие улично-дорожной сети города Благовещенска»  (проект бюджета 2026-2028 гг)
</t>
  </si>
  <si>
    <t xml:space="preserve">4.1.  Перечень объектов капитального строительства, приобретаемых объектов недвижимости </t>
  </si>
  <si>
    <t>Мероприятие (результат) «Реконструкция ул. Краснофлотская от ул. Театральная в г. Благовещенск, Амурская область»</t>
  </si>
  <si>
    <t>Муниципальный проект «Региональная и местная дорожная сеть» (город Благовещенск) (проект бюджета 2026-2028 гг)</t>
  </si>
  <si>
    <t>Муниципальный проект «Региональная и местная дорожная сеть» (город Благовещенск) (бюджет 2025 -2027 гг)</t>
  </si>
  <si>
    <t xml:space="preserve">Приложение № 2 к постановлению администрации города Благовещенска 
                                                                                                                                                                                                                                                      от 19.11.2025 № 7007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</si>
</sst>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 applyProtection="1">
      <alignment horizontal="right" vertical="center" wrapText="1"/>
    </xf>
    <xf numFmtId="164" fontId="2" fillId="2" borderId="4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0"/>
  <sheetViews>
    <sheetView tabSelected="1" view="pageBreakPreview" zoomScale="85" zoomScaleNormal="85" zoomScaleSheetLayoutView="85" workbookViewId="0">
      <selection activeCell="K1" sqref="K1:N1"/>
    </sheetView>
  </sheetViews>
  <sheetFormatPr defaultRowHeight="15.75" x14ac:dyDescent="0.25"/>
  <cols>
    <col min="1" max="1" width="4.7109375" style="1" customWidth="1"/>
    <col min="2" max="2" width="27.42578125" style="1" customWidth="1"/>
    <col min="3" max="3" width="15.7109375" style="2" customWidth="1"/>
    <col min="4" max="4" width="10.28515625" style="2" customWidth="1"/>
    <col min="5" max="5" width="12.140625" style="2" customWidth="1"/>
    <col min="6" max="6" width="12.28515625" style="2" customWidth="1"/>
    <col min="7" max="7" width="9.42578125" style="2" bestFit="1" customWidth="1"/>
    <col min="8" max="8" width="9.5703125" style="2" bestFit="1" customWidth="1"/>
    <col min="9" max="9" width="10.140625" style="2" customWidth="1"/>
    <col min="10" max="11" width="10.5703125" style="2" bestFit="1" customWidth="1"/>
    <col min="12" max="12" width="9.5703125" style="2" bestFit="1" customWidth="1"/>
    <col min="13" max="13" width="9.42578125" style="2" bestFit="1" customWidth="1"/>
    <col min="14" max="14" width="11.42578125" style="2" customWidth="1"/>
    <col min="15" max="16384" width="9.140625" style="1"/>
  </cols>
  <sheetData>
    <row r="1" spans="1:14" ht="57.75" customHeight="1" x14ac:dyDescent="0.25">
      <c r="K1" s="136" t="s">
        <v>72</v>
      </c>
      <c r="L1" s="136"/>
      <c r="M1" s="136"/>
      <c r="N1" s="136"/>
    </row>
    <row r="2" spans="1:14" x14ac:dyDescent="0.25">
      <c r="A2" s="137" t="s">
        <v>68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</row>
    <row r="3" spans="1:14" s="2" customFormat="1" ht="23.25" customHeight="1" x14ac:dyDescent="0.2">
      <c r="A3" s="138" t="s">
        <v>0</v>
      </c>
      <c r="B3" s="109" t="s">
        <v>1</v>
      </c>
      <c r="C3" s="109" t="s">
        <v>31</v>
      </c>
      <c r="D3" s="109" t="s">
        <v>2</v>
      </c>
      <c r="E3" s="109" t="s">
        <v>34</v>
      </c>
      <c r="F3" s="138" t="s">
        <v>3</v>
      </c>
      <c r="G3" s="141" t="s">
        <v>4</v>
      </c>
      <c r="H3" s="142"/>
      <c r="I3" s="142"/>
      <c r="J3" s="142"/>
      <c r="K3" s="142"/>
      <c r="L3" s="142"/>
      <c r="M3" s="143"/>
      <c r="N3" s="109" t="s">
        <v>13</v>
      </c>
    </row>
    <row r="4" spans="1:14" ht="42.75" customHeight="1" x14ac:dyDescent="0.25">
      <c r="A4" s="139"/>
      <c r="B4" s="109"/>
      <c r="C4" s="109"/>
      <c r="D4" s="109"/>
      <c r="E4" s="109"/>
      <c r="F4" s="139"/>
      <c r="G4" s="109" t="s">
        <v>5</v>
      </c>
      <c r="H4" s="144" t="s">
        <v>6</v>
      </c>
      <c r="I4" s="144"/>
      <c r="J4" s="109" t="s">
        <v>9</v>
      </c>
      <c r="K4" s="109" t="s">
        <v>10</v>
      </c>
      <c r="L4" s="109" t="s">
        <v>11</v>
      </c>
      <c r="M4" s="109" t="s">
        <v>12</v>
      </c>
      <c r="N4" s="109"/>
    </row>
    <row r="5" spans="1:14" ht="114.75" customHeight="1" x14ac:dyDescent="0.25">
      <c r="A5" s="140"/>
      <c r="B5" s="109"/>
      <c r="C5" s="109"/>
      <c r="D5" s="109"/>
      <c r="E5" s="109"/>
      <c r="F5" s="140"/>
      <c r="G5" s="109"/>
      <c r="H5" s="11" t="s">
        <v>7</v>
      </c>
      <c r="I5" s="9" t="s">
        <v>8</v>
      </c>
      <c r="J5" s="109"/>
      <c r="K5" s="109"/>
      <c r="L5" s="109"/>
      <c r="M5" s="109"/>
      <c r="N5" s="109"/>
    </row>
    <row r="6" spans="1:14" ht="33.75" customHeight="1" x14ac:dyDescent="0.25">
      <c r="A6" s="106" t="s">
        <v>66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8"/>
    </row>
    <row r="7" spans="1:14" ht="19.5" customHeight="1" x14ac:dyDescent="0.25">
      <c r="A7" s="109"/>
      <c r="B7" s="110" t="s">
        <v>29</v>
      </c>
      <c r="C7" s="86"/>
      <c r="D7" s="86"/>
      <c r="E7" s="86"/>
      <c r="F7" s="86"/>
      <c r="G7" s="9" t="s">
        <v>14</v>
      </c>
      <c r="H7" s="3">
        <f>J7+K7+L7+M7</f>
        <v>532039.79999999993</v>
      </c>
      <c r="I7" s="3">
        <f>I8+I9+I10+I11+I12+I13</f>
        <v>486983.4</v>
      </c>
      <c r="J7" s="3">
        <f>J8+J9+J10+J11+J12+J13</f>
        <v>0</v>
      </c>
      <c r="K7" s="3">
        <f>K8+K9+K10+K11+K12+K13</f>
        <v>476406.6</v>
      </c>
      <c r="L7" s="3">
        <f>L8+L9+L10+L11+L12+L13</f>
        <v>55633.2</v>
      </c>
      <c r="M7" s="3">
        <f>M8+M9+M10+M11+M12+M13</f>
        <v>0</v>
      </c>
      <c r="N7" s="87"/>
    </row>
    <row r="8" spans="1:14" ht="19.5" customHeight="1" x14ac:dyDescent="0.25">
      <c r="A8" s="109"/>
      <c r="B8" s="110"/>
      <c r="C8" s="86"/>
      <c r="D8" s="86"/>
      <c r="E8" s="86"/>
      <c r="F8" s="86"/>
      <c r="G8" s="11">
        <v>2025</v>
      </c>
      <c r="H8" s="3">
        <f>H15+H85+H92+H99+H106+H120</f>
        <v>122120.20000000001</v>
      </c>
      <c r="I8" s="3">
        <f>I15+I85+I92+I99+I106+I120</f>
        <v>121066.9</v>
      </c>
      <c r="J8" s="3">
        <f t="shared" ref="J8:J13" si="0">J15+J85+J92</f>
        <v>0</v>
      </c>
      <c r="K8" s="3">
        <f>K15+K85+K92+K99+K106+K120</f>
        <v>98950.9</v>
      </c>
      <c r="L8" s="3">
        <f>L15+L85+L92+L99+L106+L120</f>
        <v>23169.3</v>
      </c>
      <c r="M8" s="3">
        <f t="shared" ref="M8:M13" si="1">M15+M85</f>
        <v>0</v>
      </c>
      <c r="N8" s="88"/>
    </row>
    <row r="9" spans="1:14" ht="19.5" customHeight="1" x14ac:dyDescent="0.25">
      <c r="A9" s="109"/>
      <c r="B9" s="110"/>
      <c r="C9" s="86"/>
      <c r="D9" s="86"/>
      <c r="E9" s="86"/>
      <c r="F9" s="86"/>
      <c r="G9" s="11">
        <v>2026</v>
      </c>
      <c r="H9" s="3">
        <f>H16+H86+H93+H100+H121</f>
        <v>83916.900000000009</v>
      </c>
      <c r="I9" s="3">
        <f>I16+I86+I121</f>
        <v>83916.900000000009</v>
      </c>
      <c r="J9" s="3">
        <f t="shared" si="0"/>
        <v>0</v>
      </c>
      <c r="K9" s="3">
        <f>K16+K86</f>
        <v>71013.100000000006</v>
      </c>
      <c r="L9" s="3">
        <f>L16+L86+L93+L100+L107+L121</f>
        <v>12903.8</v>
      </c>
      <c r="M9" s="3">
        <f t="shared" si="1"/>
        <v>0</v>
      </c>
      <c r="N9" s="88"/>
    </row>
    <row r="10" spans="1:14" ht="19.5" customHeight="1" x14ac:dyDescent="0.25">
      <c r="A10" s="109"/>
      <c r="B10" s="110"/>
      <c r="C10" s="86"/>
      <c r="D10" s="86"/>
      <c r="E10" s="86"/>
      <c r="F10" s="86"/>
      <c r="G10" s="11">
        <v>2027</v>
      </c>
      <c r="H10" s="3">
        <f t="shared" ref="H10:I13" si="2">H17+H87+H94+H101</f>
        <v>50295.1</v>
      </c>
      <c r="I10" s="3">
        <f t="shared" si="2"/>
        <v>6292</v>
      </c>
      <c r="J10" s="3">
        <f t="shared" si="0"/>
        <v>0</v>
      </c>
      <c r="K10" s="3">
        <f>K17+K87</f>
        <v>47277.4</v>
      </c>
      <c r="L10" s="3">
        <f>L17+L87+L94+L101+L108+L122</f>
        <v>3017.7</v>
      </c>
      <c r="M10" s="3">
        <f t="shared" si="1"/>
        <v>0</v>
      </c>
      <c r="N10" s="88"/>
    </row>
    <row r="11" spans="1:14" ht="19.5" customHeight="1" x14ac:dyDescent="0.25">
      <c r="A11" s="109"/>
      <c r="B11" s="110"/>
      <c r="C11" s="86"/>
      <c r="D11" s="86"/>
      <c r="E11" s="86"/>
      <c r="F11" s="86"/>
      <c r="G11" s="11">
        <v>2028</v>
      </c>
      <c r="H11" s="3">
        <f t="shared" si="2"/>
        <v>275707.60000000003</v>
      </c>
      <c r="I11" s="3">
        <f t="shared" si="2"/>
        <v>275707.60000000003</v>
      </c>
      <c r="J11" s="3">
        <f t="shared" si="0"/>
        <v>0</v>
      </c>
      <c r="K11" s="3">
        <f>K18+K88</f>
        <v>259165.2</v>
      </c>
      <c r="L11" s="3">
        <f>L18+L88+L95+L102+L109+L123</f>
        <v>16542.400000000001</v>
      </c>
      <c r="M11" s="3">
        <f t="shared" si="1"/>
        <v>0</v>
      </c>
      <c r="N11" s="88"/>
    </row>
    <row r="12" spans="1:14" ht="19.5" customHeight="1" x14ac:dyDescent="0.25">
      <c r="A12" s="109"/>
      <c r="B12" s="110"/>
      <c r="C12" s="86"/>
      <c r="D12" s="86"/>
      <c r="E12" s="86"/>
      <c r="F12" s="86"/>
      <c r="G12" s="11">
        <v>2029</v>
      </c>
      <c r="H12" s="3">
        <f t="shared" si="2"/>
        <v>0</v>
      </c>
      <c r="I12" s="3">
        <f t="shared" si="2"/>
        <v>0</v>
      </c>
      <c r="J12" s="3">
        <f t="shared" si="0"/>
        <v>0</v>
      </c>
      <c r="K12" s="3">
        <f>K19+K89</f>
        <v>0</v>
      </c>
      <c r="L12" s="3">
        <f>L19+L89+L96+L103+L110+L124</f>
        <v>0</v>
      </c>
      <c r="M12" s="3">
        <f t="shared" si="1"/>
        <v>0</v>
      </c>
      <c r="N12" s="88"/>
    </row>
    <row r="13" spans="1:14" ht="19.5" customHeight="1" x14ac:dyDescent="0.25">
      <c r="A13" s="109"/>
      <c r="B13" s="110"/>
      <c r="C13" s="86"/>
      <c r="D13" s="86"/>
      <c r="E13" s="86"/>
      <c r="F13" s="86"/>
      <c r="G13" s="11">
        <v>2030</v>
      </c>
      <c r="H13" s="3">
        <f t="shared" si="2"/>
        <v>0</v>
      </c>
      <c r="I13" s="3">
        <f t="shared" si="2"/>
        <v>0</v>
      </c>
      <c r="J13" s="3">
        <f t="shared" si="0"/>
        <v>0</v>
      </c>
      <c r="K13" s="3">
        <f>K20+K90</f>
        <v>0</v>
      </c>
      <c r="L13" s="3">
        <f>L20+L90+L97+L104+L111+L125</f>
        <v>0</v>
      </c>
      <c r="M13" s="3">
        <f t="shared" si="1"/>
        <v>0</v>
      </c>
      <c r="N13" s="89"/>
    </row>
    <row r="14" spans="1:14" ht="19.5" customHeight="1" x14ac:dyDescent="0.25">
      <c r="A14" s="90">
        <v>1</v>
      </c>
      <c r="B14" s="63" t="s">
        <v>15</v>
      </c>
      <c r="C14" s="91"/>
      <c r="D14" s="42"/>
      <c r="E14" s="42"/>
      <c r="F14" s="42"/>
      <c r="G14" s="10" t="s">
        <v>14</v>
      </c>
      <c r="H14" s="4">
        <f>J14+K14+L14+M14</f>
        <v>442188.60000000003</v>
      </c>
      <c r="I14" s="4">
        <f>I15+I16+I17+I18+I19+I20</f>
        <v>398185.50000000006</v>
      </c>
      <c r="J14" s="4">
        <f>J15+J16+J17+J18+J19+J20</f>
        <v>0</v>
      </c>
      <c r="K14" s="4">
        <f>K15+K16+K17+K18+K19+K20</f>
        <v>415657.30000000005</v>
      </c>
      <c r="L14" s="4">
        <f>L15+L16+L17+L18+L19+L20</f>
        <v>26531.3</v>
      </c>
      <c r="M14" s="4">
        <f>M15+M16+M17+M18+M19+M20</f>
        <v>0</v>
      </c>
      <c r="N14" s="74"/>
    </row>
    <row r="15" spans="1:14" ht="19.5" customHeight="1" x14ac:dyDescent="0.25">
      <c r="A15" s="90"/>
      <c r="B15" s="63"/>
      <c r="C15" s="91"/>
      <c r="D15" s="42"/>
      <c r="E15" s="42"/>
      <c r="F15" s="42"/>
      <c r="G15" s="5">
        <v>2025</v>
      </c>
      <c r="H15" s="4">
        <f>J15+K15+L15+M15</f>
        <v>40640</v>
      </c>
      <c r="I15" s="4">
        <f>I22+I29+I36+I43+I50+I57</f>
        <v>40640</v>
      </c>
      <c r="J15" s="4">
        <f t="shared" ref="J15:J20" si="3">J22+J29+J36</f>
        <v>0</v>
      </c>
      <c r="K15" s="13">
        <f>K22+K29+K36+K43+K50+K57</f>
        <v>38201.599999999999</v>
      </c>
      <c r="L15" s="13">
        <f>L22+L29+L36+L43+L50+L57</f>
        <v>2438.4</v>
      </c>
      <c r="M15" s="4">
        <f t="shared" ref="M15:M20" si="4">M22+M29+M36</f>
        <v>0</v>
      </c>
      <c r="N15" s="75"/>
    </row>
    <row r="16" spans="1:14" ht="19.5" customHeight="1" x14ac:dyDescent="0.25">
      <c r="A16" s="90"/>
      <c r="B16" s="63"/>
      <c r="C16" s="91"/>
      <c r="D16" s="42"/>
      <c r="E16" s="42"/>
      <c r="F16" s="42"/>
      <c r="G16" s="5">
        <v>2026</v>
      </c>
      <c r="H16" s="4">
        <f>J16+K16+L16+M16</f>
        <v>75545.900000000009</v>
      </c>
      <c r="I16" s="13">
        <f>I23+I30+I37+I44+I51+I58+I65+I79</f>
        <v>75545.900000000009</v>
      </c>
      <c r="J16" s="4">
        <f t="shared" si="3"/>
        <v>0</v>
      </c>
      <c r="K16" s="13">
        <f>K23+K30+K37+K44+K51+K58+K65+K79</f>
        <v>71013.100000000006</v>
      </c>
      <c r="L16" s="13">
        <f>L23+L30+L37+L44+L51+L58+L65+L79</f>
        <v>4532.7999999999993</v>
      </c>
      <c r="M16" s="4">
        <f t="shared" si="4"/>
        <v>0</v>
      </c>
      <c r="N16" s="75"/>
    </row>
    <row r="17" spans="1:14" ht="19.5" customHeight="1" x14ac:dyDescent="0.25">
      <c r="A17" s="90"/>
      <c r="B17" s="63"/>
      <c r="C17" s="91"/>
      <c r="D17" s="42"/>
      <c r="E17" s="42"/>
      <c r="F17" s="42"/>
      <c r="G17" s="5">
        <v>2027</v>
      </c>
      <c r="H17" s="4">
        <f>J17+K17+L17+M17</f>
        <v>50295.1</v>
      </c>
      <c r="I17" s="4">
        <f>I24+I31+I38</f>
        <v>6292</v>
      </c>
      <c r="J17" s="4">
        <f t="shared" si="3"/>
        <v>0</v>
      </c>
      <c r="K17" s="13">
        <f>K24+K31+K38+K45+K52+K59+K66+K73</f>
        <v>47277.4</v>
      </c>
      <c r="L17" s="13">
        <f>L24+L31+L38+L45+L52+L59+L66+L73</f>
        <v>3017.7</v>
      </c>
      <c r="M17" s="4">
        <f t="shared" si="4"/>
        <v>0</v>
      </c>
      <c r="N17" s="75"/>
    </row>
    <row r="18" spans="1:14" ht="19.5" customHeight="1" x14ac:dyDescent="0.25">
      <c r="A18" s="90"/>
      <c r="B18" s="63"/>
      <c r="C18" s="91"/>
      <c r="D18" s="42"/>
      <c r="E18" s="42"/>
      <c r="F18" s="42"/>
      <c r="G18" s="5">
        <v>2028</v>
      </c>
      <c r="H18" s="4">
        <f>J18+K18+L18+M18</f>
        <v>275707.60000000003</v>
      </c>
      <c r="I18" s="4">
        <f>I25+I32+I39</f>
        <v>275707.60000000003</v>
      </c>
      <c r="J18" s="4">
        <f t="shared" si="3"/>
        <v>0</v>
      </c>
      <c r="K18" s="4">
        <f t="shared" ref="K18:L20" si="5">K25+K32+K39</f>
        <v>259165.2</v>
      </c>
      <c r="L18" s="4">
        <f t="shared" si="5"/>
        <v>16542.400000000001</v>
      </c>
      <c r="M18" s="4">
        <f t="shared" si="4"/>
        <v>0</v>
      </c>
      <c r="N18" s="75"/>
    </row>
    <row r="19" spans="1:14" ht="19.5" customHeight="1" x14ac:dyDescent="0.25">
      <c r="A19" s="90"/>
      <c r="B19" s="63"/>
      <c r="C19" s="91"/>
      <c r="D19" s="42"/>
      <c r="E19" s="42"/>
      <c r="F19" s="42"/>
      <c r="G19" s="5">
        <v>2029</v>
      </c>
      <c r="H19" s="4">
        <f t="shared" ref="H19:H20" si="6">J19+K19+L19+M19</f>
        <v>0</v>
      </c>
      <c r="I19" s="4">
        <f>I26+I33+I40</f>
        <v>0</v>
      </c>
      <c r="J19" s="4">
        <f t="shared" si="3"/>
        <v>0</v>
      </c>
      <c r="K19" s="4">
        <f t="shared" si="5"/>
        <v>0</v>
      </c>
      <c r="L19" s="4">
        <f t="shared" si="5"/>
        <v>0</v>
      </c>
      <c r="M19" s="4">
        <f t="shared" si="4"/>
        <v>0</v>
      </c>
      <c r="N19" s="75"/>
    </row>
    <row r="20" spans="1:14" ht="19.5" customHeight="1" x14ac:dyDescent="0.25">
      <c r="A20" s="90"/>
      <c r="B20" s="63"/>
      <c r="C20" s="91"/>
      <c r="D20" s="42"/>
      <c r="E20" s="42"/>
      <c r="F20" s="42"/>
      <c r="G20" s="5">
        <v>2030</v>
      </c>
      <c r="H20" s="4">
        <f t="shared" si="6"/>
        <v>0</v>
      </c>
      <c r="I20" s="4">
        <f>I27+I34+I41</f>
        <v>0</v>
      </c>
      <c r="J20" s="4">
        <f t="shared" si="3"/>
        <v>0</v>
      </c>
      <c r="K20" s="4">
        <f t="shared" si="5"/>
        <v>0</v>
      </c>
      <c r="L20" s="4">
        <f t="shared" si="5"/>
        <v>0</v>
      </c>
      <c r="M20" s="4">
        <f t="shared" si="4"/>
        <v>0</v>
      </c>
      <c r="N20" s="76"/>
    </row>
    <row r="21" spans="1:14" ht="19.5" customHeight="1" x14ac:dyDescent="0.25">
      <c r="A21" s="62" t="s">
        <v>16</v>
      </c>
      <c r="B21" s="63" t="s">
        <v>32</v>
      </c>
      <c r="C21" s="64" t="s">
        <v>19</v>
      </c>
      <c r="D21" s="42" t="s">
        <v>21</v>
      </c>
      <c r="E21" s="42" t="s">
        <v>30</v>
      </c>
      <c r="F21" s="66">
        <v>31491</v>
      </c>
      <c r="G21" s="10" t="s">
        <v>14</v>
      </c>
      <c r="H21" s="4">
        <f t="shared" ref="H21:M21" si="7">H22+H23+H24+H25+H26+H27</f>
        <v>31491</v>
      </c>
      <c r="I21" s="4">
        <f t="shared" si="7"/>
        <v>31491</v>
      </c>
      <c r="J21" s="4">
        <f t="shared" si="7"/>
        <v>0</v>
      </c>
      <c r="K21" s="4">
        <f>K22+K23+K24+K25+K26+K27</f>
        <v>29601.5</v>
      </c>
      <c r="L21" s="4">
        <f t="shared" si="7"/>
        <v>1889.5</v>
      </c>
      <c r="M21" s="4">
        <f t="shared" si="7"/>
        <v>0</v>
      </c>
      <c r="N21" s="67">
        <v>2025</v>
      </c>
    </row>
    <row r="22" spans="1:14" ht="19.5" customHeight="1" x14ac:dyDescent="0.25">
      <c r="A22" s="62"/>
      <c r="B22" s="63"/>
      <c r="C22" s="64"/>
      <c r="D22" s="42"/>
      <c r="E22" s="42"/>
      <c r="F22" s="42"/>
      <c r="G22" s="5">
        <v>2025</v>
      </c>
      <c r="H22" s="4">
        <f t="shared" ref="H22:H27" si="8">J22+K22+L22+M22</f>
        <v>31491</v>
      </c>
      <c r="I22" s="4">
        <f t="shared" ref="I22:I27" si="9">H22</f>
        <v>31491</v>
      </c>
      <c r="J22" s="4">
        <v>0</v>
      </c>
      <c r="K22" s="4">
        <f>29601.5</f>
        <v>29601.5</v>
      </c>
      <c r="L22" s="4">
        <f>1889.5+2.1-2.1</f>
        <v>1889.5</v>
      </c>
      <c r="M22" s="4">
        <v>0</v>
      </c>
      <c r="N22" s="67"/>
    </row>
    <row r="23" spans="1:14" ht="19.5" customHeight="1" x14ac:dyDescent="0.25">
      <c r="A23" s="62"/>
      <c r="B23" s="63"/>
      <c r="C23" s="64"/>
      <c r="D23" s="42"/>
      <c r="E23" s="42"/>
      <c r="F23" s="42"/>
      <c r="G23" s="5">
        <v>2026</v>
      </c>
      <c r="H23" s="4">
        <f t="shared" si="8"/>
        <v>0</v>
      </c>
      <c r="I23" s="4">
        <f t="shared" si="9"/>
        <v>0</v>
      </c>
      <c r="J23" s="4">
        <v>0</v>
      </c>
      <c r="K23" s="4">
        <v>0</v>
      </c>
      <c r="L23" s="4">
        <v>0</v>
      </c>
      <c r="M23" s="4">
        <v>0</v>
      </c>
      <c r="N23" s="67"/>
    </row>
    <row r="24" spans="1:14" ht="19.5" customHeight="1" x14ac:dyDescent="0.25">
      <c r="A24" s="62"/>
      <c r="B24" s="63"/>
      <c r="C24" s="64"/>
      <c r="D24" s="42"/>
      <c r="E24" s="42"/>
      <c r="F24" s="42"/>
      <c r="G24" s="5">
        <v>2027</v>
      </c>
      <c r="H24" s="4">
        <f t="shared" si="8"/>
        <v>0</v>
      </c>
      <c r="I24" s="4">
        <f t="shared" si="9"/>
        <v>0</v>
      </c>
      <c r="J24" s="4">
        <v>0</v>
      </c>
      <c r="K24" s="4">
        <v>0</v>
      </c>
      <c r="L24" s="4">
        <v>0</v>
      </c>
      <c r="M24" s="4">
        <v>0</v>
      </c>
      <c r="N24" s="67"/>
    </row>
    <row r="25" spans="1:14" ht="19.5" customHeight="1" x14ac:dyDescent="0.25">
      <c r="A25" s="62"/>
      <c r="B25" s="63"/>
      <c r="C25" s="64"/>
      <c r="D25" s="42"/>
      <c r="E25" s="42"/>
      <c r="F25" s="42"/>
      <c r="G25" s="5">
        <v>2028</v>
      </c>
      <c r="H25" s="4">
        <f t="shared" si="8"/>
        <v>0</v>
      </c>
      <c r="I25" s="4">
        <f t="shared" si="9"/>
        <v>0</v>
      </c>
      <c r="J25" s="4">
        <v>0</v>
      </c>
      <c r="K25" s="4">
        <v>0</v>
      </c>
      <c r="L25" s="4">
        <v>0</v>
      </c>
      <c r="M25" s="4">
        <v>0</v>
      </c>
      <c r="N25" s="67"/>
    </row>
    <row r="26" spans="1:14" ht="19.5" customHeight="1" x14ac:dyDescent="0.25">
      <c r="A26" s="62"/>
      <c r="B26" s="63"/>
      <c r="C26" s="64"/>
      <c r="D26" s="42"/>
      <c r="E26" s="42"/>
      <c r="F26" s="42"/>
      <c r="G26" s="5">
        <v>2029</v>
      </c>
      <c r="H26" s="4">
        <f t="shared" si="8"/>
        <v>0</v>
      </c>
      <c r="I26" s="4">
        <f t="shared" si="9"/>
        <v>0</v>
      </c>
      <c r="J26" s="4">
        <v>0</v>
      </c>
      <c r="K26" s="4">
        <v>0</v>
      </c>
      <c r="L26" s="4">
        <v>0</v>
      </c>
      <c r="M26" s="4">
        <v>0</v>
      </c>
      <c r="N26" s="67"/>
    </row>
    <row r="27" spans="1:14" ht="19.5" customHeight="1" x14ac:dyDescent="0.25">
      <c r="A27" s="62"/>
      <c r="B27" s="63"/>
      <c r="C27" s="64"/>
      <c r="D27" s="42"/>
      <c r="E27" s="42"/>
      <c r="F27" s="42"/>
      <c r="G27" s="5">
        <v>2030</v>
      </c>
      <c r="H27" s="4">
        <f t="shared" si="8"/>
        <v>0</v>
      </c>
      <c r="I27" s="4">
        <f t="shared" si="9"/>
        <v>0</v>
      </c>
      <c r="J27" s="4">
        <v>0</v>
      </c>
      <c r="K27" s="4">
        <v>0</v>
      </c>
      <c r="L27" s="4">
        <v>0</v>
      </c>
      <c r="M27" s="4">
        <v>0</v>
      </c>
      <c r="N27" s="67"/>
    </row>
    <row r="28" spans="1:14" ht="19.5" hidden="1" customHeight="1" x14ac:dyDescent="0.25">
      <c r="A28" s="99" t="s">
        <v>17</v>
      </c>
      <c r="B28" s="80" t="s">
        <v>33</v>
      </c>
      <c r="C28" s="39" t="s">
        <v>19</v>
      </c>
      <c r="D28" s="102" t="s">
        <v>20</v>
      </c>
      <c r="E28" s="102" t="s">
        <v>30</v>
      </c>
      <c r="F28" s="71">
        <v>30480.400000000001</v>
      </c>
      <c r="G28" s="10" t="s">
        <v>14</v>
      </c>
      <c r="H28" s="4">
        <f t="shared" ref="H28:M28" si="10">H29+H30+H31+H32+H33+H34</f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  <c r="L28" s="4">
        <f t="shared" si="10"/>
        <v>0</v>
      </c>
      <c r="M28" s="4">
        <f t="shared" si="10"/>
        <v>0</v>
      </c>
      <c r="N28" s="74">
        <v>2026</v>
      </c>
    </row>
    <row r="29" spans="1:14" ht="19.5" hidden="1" customHeight="1" x14ac:dyDescent="0.25">
      <c r="A29" s="100"/>
      <c r="B29" s="81"/>
      <c r="C29" s="40"/>
      <c r="D29" s="103"/>
      <c r="E29" s="103"/>
      <c r="F29" s="72"/>
      <c r="G29" s="5">
        <v>2025</v>
      </c>
      <c r="H29" s="4">
        <f t="shared" ref="H29:H34" si="11">J29+K29+L29+M29</f>
        <v>0</v>
      </c>
      <c r="I29" s="4">
        <f t="shared" ref="I29:I34" si="12">H29</f>
        <v>0</v>
      </c>
      <c r="J29" s="4">
        <v>0</v>
      </c>
      <c r="K29" s="4">
        <v>0</v>
      </c>
      <c r="L29" s="4">
        <v>0</v>
      </c>
      <c r="M29" s="4">
        <v>0</v>
      </c>
      <c r="N29" s="75"/>
    </row>
    <row r="30" spans="1:14" ht="19.5" hidden="1" customHeight="1" x14ac:dyDescent="0.25">
      <c r="A30" s="100"/>
      <c r="B30" s="81"/>
      <c r="C30" s="40"/>
      <c r="D30" s="103"/>
      <c r="E30" s="103"/>
      <c r="F30" s="72"/>
      <c r="G30" s="5">
        <v>2026</v>
      </c>
      <c r="H30" s="4">
        <f t="shared" si="11"/>
        <v>0</v>
      </c>
      <c r="I30" s="4">
        <f t="shared" si="12"/>
        <v>0</v>
      </c>
      <c r="J30" s="4">
        <v>0</v>
      </c>
      <c r="K30" s="4"/>
      <c r="L30" s="4"/>
      <c r="M30" s="4">
        <v>0</v>
      </c>
      <c r="N30" s="75"/>
    </row>
    <row r="31" spans="1:14" ht="19.5" hidden="1" customHeight="1" x14ac:dyDescent="0.25">
      <c r="A31" s="100"/>
      <c r="B31" s="81"/>
      <c r="C31" s="40"/>
      <c r="D31" s="103"/>
      <c r="E31" s="103"/>
      <c r="F31" s="72"/>
      <c r="G31" s="5">
        <v>2027</v>
      </c>
      <c r="H31" s="4">
        <f t="shared" si="11"/>
        <v>0</v>
      </c>
      <c r="I31" s="4">
        <f t="shared" si="12"/>
        <v>0</v>
      </c>
      <c r="J31" s="4">
        <v>0</v>
      </c>
      <c r="K31" s="4">
        <v>0</v>
      </c>
      <c r="L31" s="4">
        <v>0</v>
      </c>
      <c r="M31" s="4">
        <v>0</v>
      </c>
      <c r="N31" s="75"/>
    </row>
    <row r="32" spans="1:14" ht="19.5" hidden="1" customHeight="1" x14ac:dyDescent="0.25">
      <c r="A32" s="100"/>
      <c r="B32" s="81"/>
      <c r="C32" s="40"/>
      <c r="D32" s="103"/>
      <c r="E32" s="103"/>
      <c r="F32" s="72"/>
      <c r="G32" s="5">
        <v>2028</v>
      </c>
      <c r="H32" s="4">
        <f t="shared" si="11"/>
        <v>0</v>
      </c>
      <c r="I32" s="4">
        <f t="shared" si="12"/>
        <v>0</v>
      </c>
      <c r="J32" s="4">
        <v>0</v>
      </c>
      <c r="K32" s="4">
        <v>0</v>
      </c>
      <c r="L32" s="4">
        <v>0</v>
      </c>
      <c r="M32" s="4">
        <v>0</v>
      </c>
      <c r="N32" s="75"/>
    </row>
    <row r="33" spans="1:14" ht="19.5" hidden="1" customHeight="1" x14ac:dyDescent="0.25">
      <c r="A33" s="100"/>
      <c r="B33" s="81"/>
      <c r="C33" s="40"/>
      <c r="D33" s="103"/>
      <c r="E33" s="103"/>
      <c r="F33" s="72"/>
      <c r="G33" s="5">
        <v>2029</v>
      </c>
      <c r="H33" s="4">
        <f t="shared" si="11"/>
        <v>0</v>
      </c>
      <c r="I33" s="4">
        <f t="shared" si="12"/>
        <v>0</v>
      </c>
      <c r="J33" s="4">
        <v>0</v>
      </c>
      <c r="K33" s="4">
        <v>0</v>
      </c>
      <c r="L33" s="4">
        <v>0</v>
      </c>
      <c r="M33" s="4">
        <v>0</v>
      </c>
      <c r="N33" s="75"/>
    </row>
    <row r="34" spans="1:14" ht="19.5" hidden="1" customHeight="1" x14ac:dyDescent="0.25">
      <c r="A34" s="101"/>
      <c r="B34" s="82"/>
      <c r="C34" s="41"/>
      <c r="D34" s="104"/>
      <c r="E34" s="104"/>
      <c r="F34" s="73"/>
      <c r="G34" s="5">
        <v>2030</v>
      </c>
      <c r="H34" s="4">
        <f t="shared" si="11"/>
        <v>0</v>
      </c>
      <c r="I34" s="4">
        <f t="shared" si="12"/>
        <v>0</v>
      </c>
      <c r="J34" s="4">
        <v>0</v>
      </c>
      <c r="K34" s="4">
        <v>0</v>
      </c>
      <c r="L34" s="4">
        <v>0</v>
      </c>
      <c r="M34" s="4">
        <v>0</v>
      </c>
      <c r="N34" s="76"/>
    </row>
    <row r="35" spans="1:14" ht="19.5" customHeight="1" x14ac:dyDescent="0.25">
      <c r="A35" s="62" t="s">
        <v>18</v>
      </c>
      <c r="B35" s="63" t="s">
        <v>62</v>
      </c>
      <c r="C35" s="64" t="s">
        <v>60</v>
      </c>
      <c r="D35" s="42" t="s">
        <v>22</v>
      </c>
      <c r="E35" s="42" t="s">
        <v>30</v>
      </c>
      <c r="F35" s="66">
        <v>317523.20000000001</v>
      </c>
      <c r="G35" s="10" t="s">
        <v>14</v>
      </c>
      <c r="H35" s="4">
        <f t="shared" ref="H35:M35" si="13">H36+H37+H38+H39+H40+H41</f>
        <v>317253.2</v>
      </c>
      <c r="I35" s="4">
        <f>I36+I37+I38+I39+I40+I41</f>
        <v>317253.2</v>
      </c>
      <c r="J35" s="4">
        <f t="shared" si="13"/>
        <v>0</v>
      </c>
      <c r="K35" s="4">
        <f t="shared" si="13"/>
        <v>298218.10000000003</v>
      </c>
      <c r="L35" s="4">
        <f t="shared" si="13"/>
        <v>19035.100000000002</v>
      </c>
      <c r="M35" s="4">
        <f t="shared" si="13"/>
        <v>0</v>
      </c>
      <c r="N35" s="67">
        <v>2028</v>
      </c>
    </row>
    <row r="36" spans="1:14" ht="19.5" customHeight="1" x14ac:dyDescent="0.25">
      <c r="A36" s="62"/>
      <c r="B36" s="63"/>
      <c r="C36" s="64"/>
      <c r="D36" s="42"/>
      <c r="E36" s="42"/>
      <c r="F36" s="66"/>
      <c r="G36" s="5">
        <v>2025</v>
      </c>
      <c r="H36" s="4">
        <f t="shared" ref="H36:H41" si="14">J36+K36+L36+M36</f>
        <v>0</v>
      </c>
      <c r="I36" s="4">
        <f t="shared" ref="I36:I41" si="15">H36</f>
        <v>0</v>
      </c>
      <c r="J36" s="4">
        <v>0</v>
      </c>
      <c r="K36" s="4">
        <v>0</v>
      </c>
      <c r="L36" s="4">
        <v>0</v>
      </c>
      <c r="M36" s="4">
        <v>0</v>
      </c>
      <c r="N36" s="67"/>
    </row>
    <row r="37" spans="1:14" ht="19.5" customHeight="1" x14ac:dyDescent="0.25">
      <c r="A37" s="62"/>
      <c r="B37" s="63"/>
      <c r="C37" s="64"/>
      <c r="D37" s="42"/>
      <c r="E37" s="42"/>
      <c r="F37" s="66"/>
      <c r="G37" s="5">
        <v>2026</v>
      </c>
      <c r="H37" s="4">
        <f t="shared" si="14"/>
        <v>35253.599999999999</v>
      </c>
      <c r="I37" s="4">
        <f>H37</f>
        <v>35253.599999999999</v>
      </c>
      <c r="J37" s="4">
        <v>0</v>
      </c>
      <c r="K37" s="4">
        <f>27763.7+6803.2-1476.7+48.2</f>
        <v>33138.400000000001</v>
      </c>
      <c r="L37" s="4">
        <f>1772.1+434.3-94.3+3.1</f>
        <v>2115.1999999999998</v>
      </c>
      <c r="M37" s="4">
        <v>0</v>
      </c>
      <c r="N37" s="67"/>
    </row>
    <row r="38" spans="1:14" ht="19.5" customHeight="1" x14ac:dyDescent="0.25">
      <c r="A38" s="62"/>
      <c r="B38" s="63"/>
      <c r="C38" s="64"/>
      <c r="D38" s="42"/>
      <c r="E38" s="42"/>
      <c r="F38" s="66"/>
      <c r="G38" s="5">
        <v>2027</v>
      </c>
      <c r="H38" s="4">
        <f t="shared" si="14"/>
        <v>6292</v>
      </c>
      <c r="I38" s="4">
        <f>H38</f>
        <v>6292</v>
      </c>
      <c r="J38" s="4">
        <v>0</v>
      </c>
      <c r="K38" s="4">
        <f>5898.7+15.8</f>
        <v>5914.5</v>
      </c>
      <c r="L38" s="4">
        <f>376.5+1</f>
        <v>377.5</v>
      </c>
      <c r="M38" s="4">
        <v>0</v>
      </c>
      <c r="N38" s="67"/>
    </row>
    <row r="39" spans="1:14" ht="19.5" customHeight="1" x14ac:dyDescent="0.25">
      <c r="A39" s="62"/>
      <c r="B39" s="63"/>
      <c r="C39" s="64"/>
      <c r="D39" s="42"/>
      <c r="E39" s="42"/>
      <c r="F39" s="66"/>
      <c r="G39" s="5">
        <v>2028</v>
      </c>
      <c r="H39" s="4">
        <f t="shared" si="14"/>
        <v>275707.60000000003</v>
      </c>
      <c r="I39" s="4">
        <f t="shared" si="15"/>
        <v>275707.60000000003</v>
      </c>
      <c r="J39" s="4">
        <v>0</v>
      </c>
      <c r="K39" s="20">
        <v>259165.2</v>
      </c>
      <c r="L39" s="20">
        <v>16542.400000000001</v>
      </c>
      <c r="M39" s="4">
        <v>0</v>
      </c>
      <c r="N39" s="67"/>
    </row>
    <row r="40" spans="1:14" ht="19.5" customHeight="1" x14ac:dyDescent="0.25">
      <c r="A40" s="62"/>
      <c r="B40" s="63"/>
      <c r="C40" s="64"/>
      <c r="D40" s="42"/>
      <c r="E40" s="42"/>
      <c r="F40" s="66"/>
      <c r="G40" s="5">
        <v>2029</v>
      </c>
      <c r="H40" s="4">
        <f t="shared" si="14"/>
        <v>0</v>
      </c>
      <c r="I40" s="4">
        <f t="shared" si="15"/>
        <v>0</v>
      </c>
      <c r="J40" s="4">
        <v>0</v>
      </c>
      <c r="K40" s="4">
        <v>0</v>
      </c>
      <c r="L40" s="4">
        <v>0</v>
      </c>
      <c r="M40" s="4">
        <v>0</v>
      </c>
      <c r="N40" s="67"/>
    </row>
    <row r="41" spans="1:14" ht="19.5" customHeight="1" x14ac:dyDescent="0.25">
      <c r="A41" s="62"/>
      <c r="B41" s="63"/>
      <c r="C41" s="64"/>
      <c r="D41" s="42"/>
      <c r="E41" s="42"/>
      <c r="F41" s="66"/>
      <c r="G41" s="5">
        <v>2030</v>
      </c>
      <c r="H41" s="4">
        <f t="shared" si="14"/>
        <v>0</v>
      </c>
      <c r="I41" s="4">
        <f t="shared" si="15"/>
        <v>0</v>
      </c>
      <c r="J41" s="4">
        <v>0</v>
      </c>
      <c r="K41" s="4">
        <v>0</v>
      </c>
      <c r="L41" s="4">
        <v>0</v>
      </c>
      <c r="M41" s="4">
        <v>0</v>
      </c>
      <c r="N41" s="67"/>
    </row>
    <row r="42" spans="1:14" ht="19.5" customHeight="1" x14ac:dyDescent="0.25">
      <c r="A42" s="62" t="s">
        <v>45</v>
      </c>
      <c r="B42" s="63" t="s">
        <v>46</v>
      </c>
      <c r="C42" s="64" t="s">
        <v>19</v>
      </c>
      <c r="D42" s="65" t="s">
        <v>54</v>
      </c>
      <c r="E42" s="42" t="s">
        <v>30</v>
      </c>
      <c r="F42" s="66">
        <v>4999</v>
      </c>
      <c r="G42" s="10" t="s">
        <v>14</v>
      </c>
      <c r="H42" s="4">
        <f t="shared" ref="H42:M42" si="16">H43+H44+H45+H46+H47+H48</f>
        <v>4999</v>
      </c>
      <c r="I42" s="4">
        <f t="shared" si="16"/>
        <v>4999</v>
      </c>
      <c r="J42" s="4">
        <f t="shared" si="16"/>
        <v>0</v>
      </c>
      <c r="K42" s="4">
        <f t="shared" si="16"/>
        <v>4699.1000000000004</v>
      </c>
      <c r="L42" s="4">
        <f t="shared" si="16"/>
        <v>299.89999999999998</v>
      </c>
      <c r="M42" s="4">
        <f t="shared" si="16"/>
        <v>0</v>
      </c>
      <c r="N42" s="67">
        <v>2025</v>
      </c>
    </row>
    <row r="43" spans="1:14" ht="19.5" customHeight="1" x14ac:dyDescent="0.25">
      <c r="A43" s="62"/>
      <c r="B43" s="63"/>
      <c r="C43" s="64"/>
      <c r="D43" s="65"/>
      <c r="E43" s="42"/>
      <c r="F43" s="66"/>
      <c r="G43" s="5">
        <v>2025</v>
      </c>
      <c r="H43" s="4">
        <f t="shared" ref="H43:H48" si="17">J43+K43+L43+M43</f>
        <v>4999</v>
      </c>
      <c r="I43" s="4">
        <f t="shared" ref="I43:I48" si="18">H43</f>
        <v>4999</v>
      </c>
      <c r="J43" s="4">
        <v>0</v>
      </c>
      <c r="K43" s="4">
        <v>4699.1000000000004</v>
      </c>
      <c r="L43" s="4">
        <v>299.89999999999998</v>
      </c>
      <c r="M43" s="4">
        <v>0</v>
      </c>
      <c r="N43" s="67"/>
    </row>
    <row r="44" spans="1:14" ht="19.5" customHeight="1" x14ac:dyDescent="0.25">
      <c r="A44" s="62"/>
      <c r="B44" s="63"/>
      <c r="C44" s="64"/>
      <c r="D44" s="65"/>
      <c r="E44" s="42"/>
      <c r="F44" s="66"/>
      <c r="G44" s="5">
        <v>2026</v>
      </c>
      <c r="H44" s="4">
        <f t="shared" si="17"/>
        <v>0</v>
      </c>
      <c r="I44" s="4">
        <f t="shared" si="18"/>
        <v>0</v>
      </c>
      <c r="J44" s="4">
        <v>0</v>
      </c>
      <c r="K44" s="4">
        <v>0</v>
      </c>
      <c r="L44" s="4">
        <v>0</v>
      </c>
      <c r="M44" s="4">
        <v>0</v>
      </c>
      <c r="N44" s="67"/>
    </row>
    <row r="45" spans="1:14" ht="19.5" customHeight="1" x14ac:dyDescent="0.25">
      <c r="A45" s="62"/>
      <c r="B45" s="63"/>
      <c r="C45" s="64"/>
      <c r="D45" s="65"/>
      <c r="E45" s="42"/>
      <c r="F45" s="66"/>
      <c r="G45" s="5">
        <v>2027</v>
      </c>
      <c r="H45" s="4">
        <f t="shared" si="17"/>
        <v>0</v>
      </c>
      <c r="I45" s="4">
        <f t="shared" si="18"/>
        <v>0</v>
      </c>
      <c r="J45" s="4">
        <v>0</v>
      </c>
      <c r="K45" s="4">
        <v>0</v>
      </c>
      <c r="L45" s="4">
        <v>0</v>
      </c>
      <c r="M45" s="4">
        <v>0</v>
      </c>
      <c r="N45" s="67"/>
    </row>
    <row r="46" spans="1:14" ht="19.5" customHeight="1" x14ac:dyDescent="0.25">
      <c r="A46" s="62"/>
      <c r="B46" s="63"/>
      <c r="C46" s="64"/>
      <c r="D46" s="65"/>
      <c r="E46" s="42"/>
      <c r="F46" s="66"/>
      <c r="G46" s="5">
        <v>2028</v>
      </c>
      <c r="H46" s="4">
        <f t="shared" si="17"/>
        <v>0</v>
      </c>
      <c r="I46" s="4">
        <f t="shared" si="18"/>
        <v>0</v>
      </c>
      <c r="J46" s="4">
        <v>0</v>
      </c>
      <c r="K46" s="4">
        <v>0</v>
      </c>
      <c r="L46" s="4">
        <v>0</v>
      </c>
      <c r="M46" s="4">
        <v>0</v>
      </c>
      <c r="N46" s="67"/>
    </row>
    <row r="47" spans="1:14" ht="19.5" customHeight="1" x14ac:dyDescent="0.25">
      <c r="A47" s="62"/>
      <c r="B47" s="63"/>
      <c r="C47" s="64"/>
      <c r="D47" s="65"/>
      <c r="E47" s="42"/>
      <c r="F47" s="66"/>
      <c r="G47" s="5">
        <v>2029</v>
      </c>
      <c r="H47" s="4">
        <f t="shared" si="17"/>
        <v>0</v>
      </c>
      <c r="I47" s="4">
        <f t="shared" si="18"/>
        <v>0</v>
      </c>
      <c r="J47" s="4">
        <v>0</v>
      </c>
      <c r="K47" s="4">
        <v>0</v>
      </c>
      <c r="L47" s="4">
        <v>0</v>
      </c>
      <c r="M47" s="4">
        <v>0</v>
      </c>
      <c r="N47" s="67"/>
    </row>
    <row r="48" spans="1:14" ht="19.5" customHeight="1" x14ac:dyDescent="0.25">
      <c r="A48" s="62"/>
      <c r="B48" s="63"/>
      <c r="C48" s="64"/>
      <c r="D48" s="65"/>
      <c r="E48" s="42"/>
      <c r="F48" s="66"/>
      <c r="G48" s="5">
        <v>2030</v>
      </c>
      <c r="H48" s="4">
        <f t="shared" si="17"/>
        <v>0</v>
      </c>
      <c r="I48" s="4">
        <f t="shared" si="18"/>
        <v>0</v>
      </c>
      <c r="J48" s="4">
        <v>0</v>
      </c>
      <c r="K48" s="4">
        <v>0</v>
      </c>
      <c r="L48" s="4">
        <v>0</v>
      </c>
      <c r="M48" s="4">
        <v>0</v>
      </c>
      <c r="N48" s="67"/>
    </row>
    <row r="49" spans="1:14" s="25" customFormat="1" ht="19.5" hidden="1" customHeight="1" x14ac:dyDescent="0.25">
      <c r="A49" s="105"/>
      <c r="B49" s="94" t="s">
        <v>47</v>
      </c>
      <c r="C49" s="95" t="s">
        <v>19</v>
      </c>
      <c r="D49" s="96" t="s">
        <v>55</v>
      </c>
      <c r="E49" s="97" t="s">
        <v>30</v>
      </c>
      <c r="F49" s="98">
        <v>5000</v>
      </c>
      <c r="G49" s="24" t="s">
        <v>14</v>
      </c>
      <c r="H49" s="13">
        <f t="shared" ref="H49:M49" si="19">H50+H51+H52+H53+H54+H55</f>
        <v>0</v>
      </c>
      <c r="I49" s="13">
        <f t="shared" si="19"/>
        <v>0</v>
      </c>
      <c r="J49" s="13">
        <f t="shared" si="19"/>
        <v>0</v>
      </c>
      <c r="K49" s="13">
        <f t="shared" si="19"/>
        <v>0</v>
      </c>
      <c r="L49" s="13">
        <f t="shared" si="19"/>
        <v>0</v>
      </c>
      <c r="M49" s="13">
        <f t="shared" si="19"/>
        <v>0</v>
      </c>
      <c r="N49" s="114">
        <v>2026</v>
      </c>
    </row>
    <row r="50" spans="1:14" s="25" customFormat="1" ht="19.5" hidden="1" customHeight="1" x14ac:dyDescent="0.25">
      <c r="A50" s="105"/>
      <c r="B50" s="94"/>
      <c r="C50" s="95"/>
      <c r="D50" s="96"/>
      <c r="E50" s="97"/>
      <c r="F50" s="98"/>
      <c r="G50" s="26">
        <v>2025</v>
      </c>
      <c r="H50" s="13">
        <f t="shared" ref="H50:H55" si="20">J50+K50+L50+M50</f>
        <v>0</v>
      </c>
      <c r="I50" s="13">
        <f t="shared" ref="I50:I55" si="21">H50</f>
        <v>0</v>
      </c>
      <c r="J50" s="13">
        <v>0</v>
      </c>
      <c r="K50" s="13">
        <f>7826.7-3126.7-4700</f>
        <v>0</v>
      </c>
      <c r="L50" s="13">
        <f>499.6-199.6-300</f>
        <v>0</v>
      </c>
      <c r="M50" s="13">
        <v>0</v>
      </c>
      <c r="N50" s="114"/>
    </row>
    <row r="51" spans="1:14" s="25" customFormat="1" ht="19.5" hidden="1" customHeight="1" x14ac:dyDescent="0.25">
      <c r="A51" s="105"/>
      <c r="B51" s="94"/>
      <c r="C51" s="95"/>
      <c r="D51" s="96"/>
      <c r="E51" s="97"/>
      <c r="F51" s="98"/>
      <c r="G51" s="26">
        <v>2026</v>
      </c>
      <c r="H51" s="13">
        <f t="shared" si="20"/>
        <v>0</v>
      </c>
      <c r="I51" s="13">
        <f t="shared" si="21"/>
        <v>0</v>
      </c>
      <c r="J51" s="13">
        <v>0</v>
      </c>
      <c r="K51" s="13">
        <v>0</v>
      </c>
      <c r="L51" s="13">
        <v>0</v>
      </c>
      <c r="M51" s="13">
        <v>0</v>
      </c>
      <c r="N51" s="114"/>
    </row>
    <row r="52" spans="1:14" s="25" customFormat="1" ht="19.5" hidden="1" customHeight="1" x14ac:dyDescent="0.25">
      <c r="A52" s="105"/>
      <c r="B52" s="94"/>
      <c r="C52" s="95"/>
      <c r="D52" s="96"/>
      <c r="E52" s="97"/>
      <c r="F52" s="98"/>
      <c r="G52" s="26">
        <v>2027</v>
      </c>
      <c r="H52" s="13">
        <f t="shared" si="20"/>
        <v>0</v>
      </c>
      <c r="I52" s="13">
        <f t="shared" si="21"/>
        <v>0</v>
      </c>
      <c r="J52" s="13">
        <v>0</v>
      </c>
      <c r="K52" s="13">
        <v>0</v>
      </c>
      <c r="L52" s="13">
        <v>0</v>
      </c>
      <c r="M52" s="13">
        <v>0</v>
      </c>
      <c r="N52" s="114"/>
    </row>
    <row r="53" spans="1:14" s="25" customFormat="1" ht="19.5" hidden="1" customHeight="1" x14ac:dyDescent="0.25">
      <c r="A53" s="105"/>
      <c r="B53" s="94"/>
      <c r="C53" s="95"/>
      <c r="D53" s="96"/>
      <c r="E53" s="97"/>
      <c r="F53" s="98"/>
      <c r="G53" s="26">
        <v>2028</v>
      </c>
      <c r="H53" s="13">
        <f t="shared" si="20"/>
        <v>0</v>
      </c>
      <c r="I53" s="13">
        <f t="shared" si="21"/>
        <v>0</v>
      </c>
      <c r="J53" s="13">
        <v>0</v>
      </c>
      <c r="K53" s="13">
        <v>0</v>
      </c>
      <c r="L53" s="13">
        <v>0</v>
      </c>
      <c r="M53" s="13">
        <v>0</v>
      </c>
      <c r="N53" s="114"/>
    </row>
    <row r="54" spans="1:14" s="25" customFormat="1" ht="19.5" hidden="1" customHeight="1" x14ac:dyDescent="0.25">
      <c r="A54" s="105"/>
      <c r="B54" s="94"/>
      <c r="C54" s="95"/>
      <c r="D54" s="96"/>
      <c r="E54" s="97"/>
      <c r="F54" s="98"/>
      <c r="G54" s="26">
        <v>2029</v>
      </c>
      <c r="H54" s="13">
        <f t="shared" si="20"/>
        <v>0</v>
      </c>
      <c r="I54" s="13">
        <f t="shared" si="21"/>
        <v>0</v>
      </c>
      <c r="J54" s="13">
        <v>0</v>
      </c>
      <c r="K54" s="13">
        <v>0</v>
      </c>
      <c r="L54" s="13">
        <v>0</v>
      </c>
      <c r="M54" s="13">
        <v>0</v>
      </c>
      <c r="N54" s="114"/>
    </row>
    <row r="55" spans="1:14" s="25" customFormat="1" ht="19.5" hidden="1" customHeight="1" x14ac:dyDescent="0.25">
      <c r="A55" s="105"/>
      <c r="B55" s="94"/>
      <c r="C55" s="95"/>
      <c r="D55" s="96"/>
      <c r="E55" s="97"/>
      <c r="F55" s="98"/>
      <c r="G55" s="26">
        <v>2030</v>
      </c>
      <c r="H55" s="13">
        <f t="shared" si="20"/>
        <v>0</v>
      </c>
      <c r="I55" s="13">
        <f t="shared" si="21"/>
        <v>0</v>
      </c>
      <c r="J55" s="13">
        <v>0</v>
      </c>
      <c r="K55" s="13">
        <v>0</v>
      </c>
      <c r="L55" s="13">
        <v>0</v>
      </c>
      <c r="M55" s="13">
        <v>0</v>
      </c>
      <c r="N55" s="114"/>
    </row>
    <row r="56" spans="1:14" ht="19.5" customHeight="1" x14ac:dyDescent="0.25">
      <c r="A56" s="62" t="s">
        <v>57</v>
      </c>
      <c r="B56" s="63" t="s">
        <v>48</v>
      </c>
      <c r="C56" s="64" t="s">
        <v>19</v>
      </c>
      <c r="D56" s="65" t="s">
        <v>56</v>
      </c>
      <c r="E56" s="42" t="s">
        <v>30</v>
      </c>
      <c r="F56" s="66">
        <v>4150</v>
      </c>
      <c r="G56" s="10" t="s">
        <v>14</v>
      </c>
      <c r="H56" s="4">
        <f t="shared" ref="H56:M56" si="22">H57+H58+H59+H60+H61+H62</f>
        <v>4150</v>
      </c>
      <c r="I56" s="4">
        <f t="shared" si="22"/>
        <v>4150</v>
      </c>
      <c r="J56" s="4">
        <f t="shared" si="22"/>
        <v>0</v>
      </c>
      <c r="K56" s="4">
        <f t="shared" si="22"/>
        <v>3901</v>
      </c>
      <c r="L56" s="4">
        <f t="shared" si="22"/>
        <v>249</v>
      </c>
      <c r="M56" s="4">
        <f t="shared" si="22"/>
        <v>0</v>
      </c>
      <c r="N56" s="67">
        <v>2026</v>
      </c>
    </row>
    <row r="57" spans="1:14" ht="19.5" customHeight="1" x14ac:dyDescent="0.25">
      <c r="A57" s="62"/>
      <c r="B57" s="63"/>
      <c r="C57" s="64"/>
      <c r="D57" s="65"/>
      <c r="E57" s="42"/>
      <c r="F57" s="66"/>
      <c r="G57" s="5">
        <v>2025</v>
      </c>
      <c r="H57" s="4">
        <f t="shared" ref="H57:H62" si="23">J57+K57+L57+M57</f>
        <v>4150</v>
      </c>
      <c r="I57" s="4">
        <f t="shared" ref="I57:I62" si="24">H57</f>
        <v>4150</v>
      </c>
      <c r="J57" s="4">
        <v>0</v>
      </c>
      <c r="K57" s="13">
        <v>3901</v>
      </c>
      <c r="L57" s="13">
        <v>249</v>
      </c>
      <c r="M57" s="4">
        <v>0</v>
      </c>
      <c r="N57" s="67"/>
    </row>
    <row r="58" spans="1:14" ht="19.5" customHeight="1" x14ac:dyDescent="0.25">
      <c r="A58" s="62"/>
      <c r="B58" s="63"/>
      <c r="C58" s="64"/>
      <c r="D58" s="65"/>
      <c r="E58" s="42"/>
      <c r="F58" s="66"/>
      <c r="G58" s="5">
        <v>2026</v>
      </c>
      <c r="H58" s="4">
        <f t="shared" si="23"/>
        <v>0</v>
      </c>
      <c r="I58" s="4">
        <f t="shared" si="24"/>
        <v>0</v>
      </c>
      <c r="J58" s="4">
        <v>0</v>
      </c>
      <c r="K58" s="4">
        <v>0</v>
      </c>
      <c r="L58" s="4">
        <v>0</v>
      </c>
      <c r="M58" s="4">
        <v>0</v>
      </c>
      <c r="N58" s="67"/>
    </row>
    <row r="59" spans="1:14" ht="19.5" customHeight="1" x14ac:dyDescent="0.25">
      <c r="A59" s="62"/>
      <c r="B59" s="63"/>
      <c r="C59" s="64"/>
      <c r="D59" s="65"/>
      <c r="E59" s="42"/>
      <c r="F59" s="66"/>
      <c r="G59" s="5">
        <v>2027</v>
      </c>
      <c r="H59" s="4">
        <f t="shared" si="23"/>
        <v>0</v>
      </c>
      <c r="I59" s="4">
        <f t="shared" si="24"/>
        <v>0</v>
      </c>
      <c r="J59" s="4">
        <v>0</v>
      </c>
      <c r="K59" s="4">
        <v>0</v>
      </c>
      <c r="L59" s="4">
        <v>0</v>
      </c>
      <c r="M59" s="4">
        <v>0</v>
      </c>
      <c r="N59" s="67"/>
    </row>
    <row r="60" spans="1:14" ht="19.5" customHeight="1" x14ac:dyDescent="0.25">
      <c r="A60" s="62"/>
      <c r="B60" s="63"/>
      <c r="C60" s="64"/>
      <c r="D60" s="65"/>
      <c r="E60" s="42"/>
      <c r="F60" s="66"/>
      <c r="G60" s="5">
        <v>2028</v>
      </c>
      <c r="H60" s="4">
        <f t="shared" si="23"/>
        <v>0</v>
      </c>
      <c r="I60" s="4">
        <f t="shared" si="24"/>
        <v>0</v>
      </c>
      <c r="J60" s="4">
        <v>0</v>
      </c>
      <c r="K60" s="4">
        <v>0</v>
      </c>
      <c r="L60" s="4">
        <v>0</v>
      </c>
      <c r="M60" s="4">
        <v>0</v>
      </c>
      <c r="N60" s="67"/>
    </row>
    <row r="61" spans="1:14" ht="19.5" customHeight="1" x14ac:dyDescent="0.25">
      <c r="A61" s="62"/>
      <c r="B61" s="63"/>
      <c r="C61" s="64"/>
      <c r="D61" s="65"/>
      <c r="E61" s="42"/>
      <c r="F61" s="66"/>
      <c r="G61" s="5">
        <v>2029</v>
      </c>
      <c r="H61" s="4">
        <f t="shared" si="23"/>
        <v>0</v>
      </c>
      <c r="I61" s="4">
        <f t="shared" si="24"/>
        <v>0</v>
      </c>
      <c r="J61" s="4">
        <v>0</v>
      </c>
      <c r="K61" s="4">
        <v>0</v>
      </c>
      <c r="L61" s="4">
        <v>0</v>
      </c>
      <c r="M61" s="4">
        <v>0</v>
      </c>
      <c r="N61" s="67"/>
    </row>
    <row r="62" spans="1:14" ht="19.5" customHeight="1" x14ac:dyDescent="0.25">
      <c r="A62" s="62"/>
      <c r="B62" s="63"/>
      <c r="C62" s="64"/>
      <c r="D62" s="65"/>
      <c r="E62" s="42"/>
      <c r="F62" s="66"/>
      <c r="G62" s="5">
        <v>2030</v>
      </c>
      <c r="H62" s="4">
        <f t="shared" si="23"/>
        <v>0</v>
      </c>
      <c r="I62" s="4">
        <f t="shared" si="24"/>
        <v>0</v>
      </c>
      <c r="J62" s="4">
        <v>0</v>
      </c>
      <c r="K62" s="4">
        <v>0</v>
      </c>
      <c r="L62" s="4">
        <v>0</v>
      </c>
      <c r="M62" s="4">
        <v>0</v>
      </c>
      <c r="N62" s="67"/>
    </row>
    <row r="63" spans="1:14" ht="19.5" customHeight="1" x14ac:dyDescent="0.25">
      <c r="A63" s="62" t="s">
        <v>49</v>
      </c>
      <c r="B63" s="80" t="s">
        <v>59</v>
      </c>
      <c r="C63" s="64" t="s">
        <v>19</v>
      </c>
      <c r="D63" s="83"/>
      <c r="E63" s="42" t="s">
        <v>30</v>
      </c>
      <c r="F63" s="71">
        <v>32719.7</v>
      </c>
      <c r="G63" s="10" t="s">
        <v>14</v>
      </c>
      <c r="H63" s="4">
        <f t="shared" ref="H63:M63" si="25">H64+H65+H66+H67+H68+H69</f>
        <v>32719.700000000004</v>
      </c>
      <c r="I63" s="4">
        <f t="shared" si="25"/>
        <v>32719.700000000004</v>
      </c>
      <c r="J63" s="4">
        <f t="shared" si="25"/>
        <v>0</v>
      </c>
      <c r="K63" s="4">
        <f t="shared" si="25"/>
        <v>30756.500000000004</v>
      </c>
      <c r="L63" s="4">
        <f t="shared" si="25"/>
        <v>1963.1999999999998</v>
      </c>
      <c r="M63" s="4">
        <f t="shared" si="25"/>
        <v>0</v>
      </c>
      <c r="N63" s="74">
        <v>2026</v>
      </c>
    </row>
    <row r="64" spans="1:14" ht="19.5" customHeight="1" x14ac:dyDescent="0.25">
      <c r="A64" s="62"/>
      <c r="B64" s="81"/>
      <c r="C64" s="64"/>
      <c r="D64" s="84"/>
      <c r="E64" s="42"/>
      <c r="F64" s="72"/>
      <c r="G64" s="5">
        <v>2025</v>
      </c>
      <c r="H64" s="4">
        <f t="shared" ref="H64:H69" si="26">J64+K64+L64+M64</f>
        <v>0</v>
      </c>
      <c r="I64" s="4">
        <f t="shared" ref="I64:I69" si="27">H64</f>
        <v>0</v>
      </c>
      <c r="J64" s="4">
        <v>0</v>
      </c>
      <c r="K64" s="4">
        <v>0</v>
      </c>
      <c r="L64" s="4">
        <v>0</v>
      </c>
      <c r="M64" s="4">
        <v>0</v>
      </c>
      <c r="N64" s="75"/>
    </row>
    <row r="65" spans="1:14" ht="19.5" customHeight="1" x14ac:dyDescent="0.25">
      <c r="A65" s="62"/>
      <c r="B65" s="81"/>
      <c r="C65" s="64"/>
      <c r="D65" s="84"/>
      <c r="E65" s="42"/>
      <c r="F65" s="72"/>
      <c r="G65" s="5">
        <v>2026</v>
      </c>
      <c r="H65" s="4">
        <f t="shared" si="26"/>
        <v>32719.700000000004</v>
      </c>
      <c r="I65" s="4">
        <f t="shared" si="27"/>
        <v>32719.700000000004</v>
      </c>
      <c r="J65" s="4">
        <v>0</v>
      </c>
      <c r="K65" s="4">
        <f>33433.8-2677.3</f>
        <v>30756.500000000004</v>
      </c>
      <c r="L65" s="4">
        <f>2134.1-170.9</f>
        <v>1963.1999999999998</v>
      </c>
      <c r="M65" s="4">
        <v>0</v>
      </c>
      <c r="N65" s="75"/>
    </row>
    <row r="66" spans="1:14" ht="19.5" customHeight="1" x14ac:dyDescent="0.25">
      <c r="A66" s="62"/>
      <c r="B66" s="81"/>
      <c r="C66" s="64"/>
      <c r="D66" s="84"/>
      <c r="E66" s="42"/>
      <c r="F66" s="72"/>
      <c r="G66" s="5">
        <v>2027</v>
      </c>
      <c r="H66" s="4">
        <f t="shared" si="26"/>
        <v>0</v>
      </c>
      <c r="I66" s="4">
        <f t="shared" si="27"/>
        <v>0</v>
      </c>
      <c r="J66" s="4">
        <v>0</v>
      </c>
      <c r="K66" s="4">
        <v>0</v>
      </c>
      <c r="L66" s="4">
        <v>0</v>
      </c>
      <c r="M66" s="4">
        <v>0</v>
      </c>
      <c r="N66" s="75"/>
    </row>
    <row r="67" spans="1:14" ht="19.5" customHeight="1" x14ac:dyDescent="0.25">
      <c r="A67" s="62"/>
      <c r="B67" s="81"/>
      <c r="C67" s="64"/>
      <c r="D67" s="84"/>
      <c r="E67" s="42"/>
      <c r="F67" s="72"/>
      <c r="G67" s="5">
        <v>2028</v>
      </c>
      <c r="H67" s="4">
        <f t="shared" si="26"/>
        <v>0</v>
      </c>
      <c r="I67" s="4">
        <f t="shared" si="27"/>
        <v>0</v>
      </c>
      <c r="J67" s="4">
        <v>0</v>
      </c>
      <c r="K67" s="4">
        <v>0</v>
      </c>
      <c r="L67" s="4">
        <v>0</v>
      </c>
      <c r="M67" s="4">
        <v>0</v>
      </c>
      <c r="N67" s="75"/>
    </row>
    <row r="68" spans="1:14" ht="19.5" customHeight="1" x14ac:dyDescent="0.25">
      <c r="A68" s="62"/>
      <c r="B68" s="81"/>
      <c r="C68" s="64"/>
      <c r="D68" s="84"/>
      <c r="E68" s="42"/>
      <c r="F68" s="72"/>
      <c r="G68" s="5">
        <v>2029</v>
      </c>
      <c r="H68" s="4">
        <f t="shared" si="26"/>
        <v>0</v>
      </c>
      <c r="I68" s="4">
        <f t="shared" si="27"/>
        <v>0</v>
      </c>
      <c r="J68" s="4">
        <v>0</v>
      </c>
      <c r="K68" s="4">
        <v>0</v>
      </c>
      <c r="L68" s="4">
        <v>0</v>
      </c>
      <c r="M68" s="4">
        <v>0</v>
      </c>
      <c r="N68" s="75"/>
    </row>
    <row r="69" spans="1:14" ht="19.5" customHeight="1" x14ac:dyDescent="0.25">
      <c r="A69" s="62"/>
      <c r="B69" s="82"/>
      <c r="C69" s="64"/>
      <c r="D69" s="85"/>
      <c r="E69" s="42"/>
      <c r="F69" s="73"/>
      <c r="G69" s="5">
        <v>2030</v>
      </c>
      <c r="H69" s="4">
        <f t="shared" si="26"/>
        <v>0</v>
      </c>
      <c r="I69" s="4">
        <f t="shared" si="27"/>
        <v>0</v>
      </c>
      <c r="J69" s="4">
        <v>0</v>
      </c>
      <c r="K69" s="4">
        <v>0</v>
      </c>
      <c r="L69" s="4">
        <v>0</v>
      </c>
      <c r="M69" s="4">
        <v>0</v>
      </c>
      <c r="N69" s="76"/>
    </row>
    <row r="70" spans="1:14" ht="19.5" customHeight="1" x14ac:dyDescent="0.25">
      <c r="A70" s="62" t="s">
        <v>58</v>
      </c>
      <c r="B70" s="111" t="s">
        <v>64</v>
      </c>
      <c r="C70" s="64" t="s">
        <v>19</v>
      </c>
      <c r="D70" s="83"/>
      <c r="E70" s="42" t="s">
        <v>30</v>
      </c>
      <c r="F70" s="71">
        <v>44003.1</v>
      </c>
      <c r="G70" s="10" t="s">
        <v>14</v>
      </c>
      <c r="H70" s="4">
        <f t="shared" ref="H70:M70" si="28">H71+H72+H73+H74+H75+H76</f>
        <v>44003.1</v>
      </c>
      <c r="I70" s="4">
        <f t="shared" si="28"/>
        <v>44003.1</v>
      </c>
      <c r="J70" s="4">
        <f t="shared" si="28"/>
        <v>0</v>
      </c>
      <c r="K70" s="4">
        <f t="shared" si="28"/>
        <v>41362.9</v>
      </c>
      <c r="L70" s="4">
        <f>L71+L72+L73+L74+L75+L76</f>
        <v>2640.2</v>
      </c>
      <c r="M70" s="4">
        <f t="shared" si="28"/>
        <v>0</v>
      </c>
      <c r="N70" s="12"/>
    </row>
    <row r="71" spans="1:14" ht="19.5" customHeight="1" x14ac:dyDescent="0.25">
      <c r="A71" s="62"/>
      <c r="B71" s="112"/>
      <c r="C71" s="64"/>
      <c r="D71" s="84"/>
      <c r="E71" s="42"/>
      <c r="F71" s="72"/>
      <c r="G71" s="5">
        <v>2025</v>
      </c>
      <c r="H71" s="4">
        <f t="shared" ref="H71:H76" si="29">J71+K71+L71+M71</f>
        <v>0</v>
      </c>
      <c r="I71" s="4">
        <f t="shared" ref="I71:I76" si="30">H71</f>
        <v>0</v>
      </c>
      <c r="J71" s="4">
        <v>0</v>
      </c>
      <c r="K71" s="4">
        <v>0</v>
      </c>
      <c r="L71" s="4">
        <v>0</v>
      </c>
      <c r="M71" s="4">
        <v>0</v>
      </c>
      <c r="N71" s="12"/>
    </row>
    <row r="72" spans="1:14" ht="19.5" customHeight="1" x14ac:dyDescent="0.25">
      <c r="A72" s="62"/>
      <c r="B72" s="112"/>
      <c r="C72" s="64"/>
      <c r="D72" s="84"/>
      <c r="E72" s="42"/>
      <c r="F72" s="72"/>
      <c r="G72" s="5">
        <v>2026</v>
      </c>
      <c r="H72" s="4">
        <f t="shared" si="29"/>
        <v>0</v>
      </c>
      <c r="I72" s="4">
        <f t="shared" si="30"/>
        <v>0</v>
      </c>
      <c r="J72" s="4">
        <v>0</v>
      </c>
      <c r="K72" s="4">
        <v>0</v>
      </c>
      <c r="L72" s="4">
        <v>0</v>
      </c>
      <c r="M72" s="4">
        <v>0</v>
      </c>
      <c r="N72" s="12"/>
    </row>
    <row r="73" spans="1:14" ht="19.5" customHeight="1" x14ac:dyDescent="0.25">
      <c r="A73" s="62"/>
      <c r="B73" s="112"/>
      <c r="C73" s="64"/>
      <c r="D73" s="84"/>
      <c r="E73" s="42"/>
      <c r="F73" s="72"/>
      <c r="G73" s="5">
        <v>2027</v>
      </c>
      <c r="H73" s="4">
        <f t="shared" si="29"/>
        <v>44003.1</v>
      </c>
      <c r="I73" s="4">
        <f t="shared" si="30"/>
        <v>44003.1</v>
      </c>
      <c r="J73" s="4">
        <v>0</v>
      </c>
      <c r="K73" s="13">
        <v>41362.9</v>
      </c>
      <c r="L73" s="13">
        <v>2640.2</v>
      </c>
      <c r="M73" s="4">
        <v>0</v>
      </c>
      <c r="N73" s="12"/>
    </row>
    <row r="74" spans="1:14" ht="19.5" customHeight="1" x14ac:dyDescent="0.25">
      <c r="A74" s="62"/>
      <c r="B74" s="112"/>
      <c r="C74" s="64"/>
      <c r="D74" s="84"/>
      <c r="E74" s="42"/>
      <c r="F74" s="72"/>
      <c r="G74" s="5">
        <v>2028</v>
      </c>
      <c r="H74" s="4">
        <f t="shared" si="29"/>
        <v>0</v>
      </c>
      <c r="I74" s="4">
        <f t="shared" si="30"/>
        <v>0</v>
      </c>
      <c r="J74" s="4">
        <v>0</v>
      </c>
      <c r="K74" s="4">
        <v>0</v>
      </c>
      <c r="L74" s="4">
        <v>0</v>
      </c>
      <c r="M74" s="4">
        <v>0</v>
      </c>
      <c r="N74" s="12"/>
    </row>
    <row r="75" spans="1:14" ht="19.5" customHeight="1" x14ac:dyDescent="0.25">
      <c r="A75" s="62"/>
      <c r="B75" s="112"/>
      <c r="C75" s="64"/>
      <c r="D75" s="84"/>
      <c r="E75" s="42"/>
      <c r="F75" s="72"/>
      <c r="G75" s="5">
        <v>2029</v>
      </c>
      <c r="H75" s="4">
        <f t="shared" si="29"/>
        <v>0</v>
      </c>
      <c r="I75" s="4">
        <f t="shared" si="30"/>
        <v>0</v>
      </c>
      <c r="J75" s="4">
        <v>0</v>
      </c>
      <c r="K75" s="4">
        <v>0</v>
      </c>
      <c r="L75" s="4">
        <v>0</v>
      </c>
      <c r="M75" s="4">
        <v>0</v>
      </c>
      <c r="N75" s="12"/>
    </row>
    <row r="76" spans="1:14" ht="19.5" customHeight="1" x14ac:dyDescent="0.25">
      <c r="A76" s="62"/>
      <c r="B76" s="113"/>
      <c r="C76" s="64"/>
      <c r="D76" s="85"/>
      <c r="E76" s="42"/>
      <c r="F76" s="73"/>
      <c r="G76" s="5">
        <v>2030</v>
      </c>
      <c r="H76" s="4">
        <f t="shared" si="29"/>
        <v>0</v>
      </c>
      <c r="I76" s="4">
        <f t="shared" si="30"/>
        <v>0</v>
      </c>
      <c r="J76" s="4">
        <v>0</v>
      </c>
      <c r="K76" s="4">
        <v>0</v>
      </c>
      <c r="L76" s="4">
        <v>0</v>
      </c>
      <c r="M76" s="4">
        <v>0</v>
      </c>
      <c r="N76" s="12"/>
    </row>
    <row r="77" spans="1:14" ht="19.5" customHeight="1" x14ac:dyDescent="0.25">
      <c r="A77" s="77" t="s">
        <v>65</v>
      </c>
      <c r="B77" s="111" t="s">
        <v>63</v>
      </c>
      <c r="C77" s="64" t="s">
        <v>19</v>
      </c>
      <c r="D77" s="83"/>
      <c r="E77" s="42" t="s">
        <v>30</v>
      </c>
      <c r="F77" s="71">
        <v>7572.6</v>
      </c>
      <c r="G77" s="10" t="s">
        <v>14</v>
      </c>
      <c r="H77" s="4">
        <f t="shared" ref="H77:M77" si="31">H78+H79+H80+H81+H82+H83</f>
        <v>7572.5999999999995</v>
      </c>
      <c r="I77" s="4">
        <f t="shared" si="31"/>
        <v>7572.5999999999995</v>
      </c>
      <c r="J77" s="4">
        <f t="shared" si="31"/>
        <v>0</v>
      </c>
      <c r="K77" s="4">
        <f t="shared" si="31"/>
        <v>7118.2</v>
      </c>
      <c r="L77" s="4">
        <f t="shared" si="31"/>
        <v>454.4</v>
      </c>
      <c r="M77" s="4">
        <f t="shared" si="31"/>
        <v>0</v>
      </c>
      <c r="N77" s="74">
        <v>2026</v>
      </c>
    </row>
    <row r="78" spans="1:14" ht="19.5" customHeight="1" x14ac:dyDescent="0.25">
      <c r="A78" s="78"/>
      <c r="B78" s="112"/>
      <c r="C78" s="64"/>
      <c r="D78" s="84"/>
      <c r="E78" s="42"/>
      <c r="F78" s="72"/>
      <c r="G78" s="5">
        <v>2025</v>
      </c>
      <c r="H78" s="4">
        <f t="shared" ref="H78:H83" si="32">J78+K78+L78+M78</f>
        <v>0</v>
      </c>
      <c r="I78" s="4">
        <f t="shared" ref="I78:I83" si="33">H78</f>
        <v>0</v>
      </c>
      <c r="J78" s="4">
        <v>0</v>
      </c>
      <c r="K78" s="4">
        <v>0</v>
      </c>
      <c r="L78" s="4">
        <v>0</v>
      </c>
      <c r="M78" s="4">
        <v>0</v>
      </c>
      <c r="N78" s="75"/>
    </row>
    <row r="79" spans="1:14" ht="19.5" customHeight="1" x14ac:dyDescent="0.25">
      <c r="A79" s="78"/>
      <c r="B79" s="112"/>
      <c r="C79" s="64"/>
      <c r="D79" s="84"/>
      <c r="E79" s="42"/>
      <c r="F79" s="72"/>
      <c r="G79" s="5">
        <v>2026</v>
      </c>
      <c r="H79" s="4">
        <f t="shared" si="32"/>
        <v>7572.5999999999995</v>
      </c>
      <c r="I79" s="4">
        <f t="shared" si="33"/>
        <v>7572.5999999999995</v>
      </c>
      <c r="J79" s="4">
        <v>0</v>
      </c>
      <c r="K79" s="13">
        <v>7118.2</v>
      </c>
      <c r="L79" s="13">
        <v>454.4</v>
      </c>
      <c r="M79" s="4">
        <v>0</v>
      </c>
      <c r="N79" s="75"/>
    </row>
    <row r="80" spans="1:14" ht="19.5" customHeight="1" x14ac:dyDescent="0.25">
      <c r="A80" s="78"/>
      <c r="B80" s="112"/>
      <c r="C80" s="64"/>
      <c r="D80" s="84"/>
      <c r="E80" s="42"/>
      <c r="F80" s="72"/>
      <c r="G80" s="5">
        <v>2027</v>
      </c>
      <c r="H80" s="4">
        <f t="shared" si="32"/>
        <v>0</v>
      </c>
      <c r="I80" s="4">
        <f t="shared" si="33"/>
        <v>0</v>
      </c>
      <c r="J80" s="4">
        <v>0</v>
      </c>
      <c r="K80" s="4">
        <v>0</v>
      </c>
      <c r="L80" s="4">
        <v>0</v>
      </c>
      <c r="M80" s="4">
        <v>0</v>
      </c>
      <c r="N80" s="75"/>
    </row>
    <row r="81" spans="1:14" ht="19.5" customHeight="1" x14ac:dyDescent="0.25">
      <c r="A81" s="78"/>
      <c r="B81" s="112"/>
      <c r="C81" s="64"/>
      <c r="D81" s="84"/>
      <c r="E81" s="42"/>
      <c r="F81" s="72"/>
      <c r="G81" s="5">
        <v>2028</v>
      </c>
      <c r="H81" s="4">
        <f t="shared" si="32"/>
        <v>0</v>
      </c>
      <c r="I81" s="4">
        <f t="shared" si="33"/>
        <v>0</v>
      </c>
      <c r="J81" s="4">
        <v>0</v>
      </c>
      <c r="K81" s="4">
        <v>0</v>
      </c>
      <c r="L81" s="4">
        <v>0</v>
      </c>
      <c r="M81" s="4">
        <v>0</v>
      </c>
      <c r="N81" s="75"/>
    </row>
    <row r="82" spans="1:14" ht="19.5" customHeight="1" x14ac:dyDescent="0.25">
      <c r="A82" s="78"/>
      <c r="B82" s="112"/>
      <c r="C82" s="64"/>
      <c r="D82" s="84"/>
      <c r="E82" s="42"/>
      <c r="F82" s="72"/>
      <c r="G82" s="5">
        <v>2029</v>
      </c>
      <c r="H82" s="4">
        <f t="shared" si="32"/>
        <v>0</v>
      </c>
      <c r="I82" s="4">
        <f t="shared" si="33"/>
        <v>0</v>
      </c>
      <c r="J82" s="4">
        <v>0</v>
      </c>
      <c r="K82" s="4">
        <v>0</v>
      </c>
      <c r="L82" s="4">
        <v>0</v>
      </c>
      <c r="M82" s="4">
        <v>0</v>
      </c>
      <c r="N82" s="75"/>
    </row>
    <row r="83" spans="1:14" ht="19.5" customHeight="1" x14ac:dyDescent="0.25">
      <c r="A83" s="79"/>
      <c r="B83" s="113"/>
      <c r="C83" s="64"/>
      <c r="D83" s="85"/>
      <c r="E83" s="42"/>
      <c r="F83" s="73"/>
      <c r="G83" s="5">
        <v>2030</v>
      </c>
      <c r="H83" s="4">
        <f t="shared" si="32"/>
        <v>0</v>
      </c>
      <c r="I83" s="4">
        <f t="shared" si="33"/>
        <v>0</v>
      </c>
      <c r="J83" s="4">
        <v>0</v>
      </c>
      <c r="K83" s="4">
        <v>0</v>
      </c>
      <c r="L83" s="4">
        <v>0</v>
      </c>
      <c r="M83" s="4">
        <v>0</v>
      </c>
      <c r="N83" s="76"/>
    </row>
    <row r="84" spans="1:14" ht="19.5" customHeight="1" x14ac:dyDescent="0.25">
      <c r="A84" s="68" t="s">
        <v>23</v>
      </c>
      <c r="B84" s="63" t="s">
        <v>24</v>
      </c>
      <c r="C84" s="64" t="s">
        <v>19</v>
      </c>
      <c r="D84" s="42" t="s">
        <v>26</v>
      </c>
      <c r="E84" s="42" t="s">
        <v>30</v>
      </c>
      <c r="F84" s="66">
        <v>12500</v>
      </c>
      <c r="G84" s="10" t="s">
        <v>14</v>
      </c>
      <c r="H84" s="4">
        <f t="shared" ref="H84:M84" si="34">H85+H86+H87+H88+H89+H90</f>
        <v>12500</v>
      </c>
      <c r="I84" s="4">
        <f t="shared" si="34"/>
        <v>12500</v>
      </c>
      <c r="J84" s="4">
        <f t="shared" si="34"/>
        <v>0</v>
      </c>
      <c r="K84" s="4">
        <f t="shared" si="34"/>
        <v>0</v>
      </c>
      <c r="L84" s="4">
        <f t="shared" si="34"/>
        <v>12500</v>
      </c>
      <c r="M84" s="4">
        <f t="shared" si="34"/>
        <v>0</v>
      </c>
      <c r="N84" s="67">
        <v>2025</v>
      </c>
    </row>
    <row r="85" spans="1:14" ht="19.5" customHeight="1" x14ac:dyDescent="0.25">
      <c r="A85" s="69"/>
      <c r="B85" s="63"/>
      <c r="C85" s="64"/>
      <c r="D85" s="42"/>
      <c r="E85" s="42"/>
      <c r="F85" s="66"/>
      <c r="G85" s="5">
        <v>2025</v>
      </c>
      <c r="H85" s="4">
        <f t="shared" ref="H85:H90" si="35">J85+K85+L85+M85</f>
        <v>12500</v>
      </c>
      <c r="I85" s="4">
        <f t="shared" ref="I85:I90" si="36">H85</f>
        <v>12500</v>
      </c>
      <c r="J85" s="4">
        <v>0</v>
      </c>
      <c r="K85" s="4">
        <v>0</v>
      </c>
      <c r="L85" s="4">
        <f>14514.6-2014.6</f>
        <v>12500</v>
      </c>
      <c r="M85" s="4">
        <v>0</v>
      </c>
      <c r="N85" s="67"/>
    </row>
    <row r="86" spans="1:14" ht="19.5" customHeight="1" x14ac:dyDescent="0.25">
      <c r="A86" s="69"/>
      <c r="B86" s="63"/>
      <c r="C86" s="64"/>
      <c r="D86" s="42"/>
      <c r="E86" s="42"/>
      <c r="F86" s="66"/>
      <c r="G86" s="5">
        <v>2026</v>
      </c>
      <c r="H86" s="4">
        <f t="shared" si="35"/>
        <v>0</v>
      </c>
      <c r="I86" s="4">
        <f t="shared" si="36"/>
        <v>0</v>
      </c>
      <c r="J86" s="4">
        <v>0</v>
      </c>
      <c r="K86" s="4">
        <v>0</v>
      </c>
      <c r="L86" s="4">
        <v>0</v>
      </c>
      <c r="M86" s="4">
        <v>0</v>
      </c>
      <c r="N86" s="67"/>
    </row>
    <row r="87" spans="1:14" ht="19.5" customHeight="1" x14ac:dyDescent="0.25">
      <c r="A87" s="69"/>
      <c r="B87" s="63"/>
      <c r="C87" s="64"/>
      <c r="D87" s="42"/>
      <c r="E87" s="42"/>
      <c r="F87" s="66"/>
      <c r="G87" s="5">
        <v>2027</v>
      </c>
      <c r="H87" s="4">
        <f t="shared" si="35"/>
        <v>0</v>
      </c>
      <c r="I87" s="4">
        <f t="shared" si="36"/>
        <v>0</v>
      </c>
      <c r="J87" s="4">
        <v>0</v>
      </c>
      <c r="K87" s="4">
        <v>0</v>
      </c>
      <c r="L87" s="4">
        <v>0</v>
      </c>
      <c r="M87" s="4">
        <v>0</v>
      </c>
      <c r="N87" s="67"/>
    </row>
    <row r="88" spans="1:14" ht="19.5" customHeight="1" x14ac:dyDescent="0.25">
      <c r="A88" s="69"/>
      <c r="B88" s="63"/>
      <c r="C88" s="64"/>
      <c r="D88" s="42"/>
      <c r="E88" s="42"/>
      <c r="F88" s="66"/>
      <c r="G88" s="5">
        <v>2028</v>
      </c>
      <c r="H88" s="4">
        <f t="shared" si="35"/>
        <v>0</v>
      </c>
      <c r="I88" s="4">
        <f t="shared" si="36"/>
        <v>0</v>
      </c>
      <c r="J88" s="4">
        <v>0</v>
      </c>
      <c r="K88" s="4">
        <v>0</v>
      </c>
      <c r="L88" s="4">
        <v>0</v>
      </c>
      <c r="M88" s="4">
        <v>0</v>
      </c>
      <c r="N88" s="67"/>
    </row>
    <row r="89" spans="1:14" ht="19.5" customHeight="1" x14ac:dyDescent="0.25">
      <c r="A89" s="69"/>
      <c r="B89" s="63"/>
      <c r="C89" s="64"/>
      <c r="D89" s="42"/>
      <c r="E89" s="42"/>
      <c r="F89" s="66"/>
      <c r="G89" s="5">
        <v>2029</v>
      </c>
      <c r="H89" s="4">
        <f t="shared" si="35"/>
        <v>0</v>
      </c>
      <c r="I89" s="4">
        <f t="shared" si="36"/>
        <v>0</v>
      </c>
      <c r="J89" s="4">
        <v>0</v>
      </c>
      <c r="K89" s="4">
        <v>0</v>
      </c>
      <c r="L89" s="4">
        <v>0</v>
      </c>
      <c r="M89" s="4">
        <v>0</v>
      </c>
      <c r="N89" s="67"/>
    </row>
    <row r="90" spans="1:14" ht="19.5" customHeight="1" x14ac:dyDescent="0.25">
      <c r="A90" s="70"/>
      <c r="B90" s="63"/>
      <c r="C90" s="64"/>
      <c r="D90" s="42"/>
      <c r="E90" s="42"/>
      <c r="F90" s="66"/>
      <c r="G90" s="5">
        <v>2030</v>
      </c>
      <c r="H90" s="4">
        <f t="shared" si="35"/>
        <v>0</v>
      </c>
      <c r="I90" s="4">
        <f t="shared" si="36"/>
        <v>0</v>
      </c>
      <c r="J90" s="4">
        <v>0</v>
      </c>
      <c r="K90" s="4">
        <v>0</v>
      </c>
      <c r="L90" s="4">
        <v>0</v>
      </c>
      <c r="M90" s="4">
        <v>0</v>
      </c>
      <c r="N90" s="67"/>
    </row>
    <row r="91" spans="1:14" ht="19.5" customHeight="1" x14ac:dyDescent="0.25">
      <c r="A91" s="92" t="s">
        <v>25</v>
      </c>
      <c r="B91" s="63" t="s">
        <v>35</v>
      </c>
      <c r="C91" s="93" t="s">
        <v>27</v>
      </c>
      <c r="D91" s="42" t="s">
        <v>28</v>
      </c>
      <c r="E91" s="42" t="s">
        <v>30</v>
      </c>
      <c r="F91" s="42">
        <v>228.3</v>
      </c>
      <c r="G91" s="10" t="s">
        <v>14</v>
      </c>
      <c r="H91" s="4">
        <f t="shared" ref="H91:M91" si="37">H92+H93+H94+H95+H96+H97</f>
        <v>228.3</v>
      </c>
      <c r="I91" s="4">
        <f t="shared" si="37"/>
        <v>0</v>
      </c>
      <c r="J91" s="4">
        <f t="shared" si="37"/>
        <v>0</v>
      </c>
      <c r="K91" s="4">
        <f t="shared" si="37"/>
        <v>0</v>
      </c>
      <c r="L91" s="4">
        <f t="shared" si="37"/>
        <v>228.3</v>
      </c>
      <c r="M91" s="4">
        <f t="shared" si="37"/>
        <v>0</v>
      </c>
      <c r="N91" s="43">
        <v>2025</v>
      </c>
    </row>
    <row r="92" spans="1:14" ht="19.5" customHeight="1" x14ac:dyDescent="0.25">
      <c r="A92" s="92"/>
      <c r="B92" s="63"/>
      <c r="C92" s="93"/>
      <c r="D92" s="42"/>
      <c r="E92" s="42"/>
      <c r="F92" s="42"/>
      <c r="G92" s="5">
        <v>2025</v>
      </c>
      <c r="H92" s="4">
        <f t="shared" ref="H92:H97" si="38">J92+K92+L92+M92</f>
        <v>228.3</v>
      </c>
      <c r="I92" s="4">
        <v>0</v>
      </c>
      <c r="J92" s="4">
        <v>0</v>
      </c>
      <c r="K92" s="4">
        <v>0</v>
      </c>
      <c r="L92" s="4">
        <v>228.3</v>
      </c>
      <c r="M92" s="4">
        <v>0</v>
      </c>
      <c r="N92" s="43"/>
    </row>
    <row r="93" spans="1:14" ht="19.5" customHeight="1" x14ac:dyDescent="0.25">
      <c r="A93" s="92"/>
      <c r="B93" s="63"/>
      <c r="C93" s="93"/>
      <c r="D93" s="42"/>
      <c r="E93" s="42"/>
      <c r="F93" s="42"/>
      <c r="G93" s="5">
        <v>2026</v>
      </c>
      <c r="H93" s="4">
        <f t="shared" si="38"/>
        <v>0</v>
      </c>
      <c r="I93" s="4">
        <f>H93</f>
        <v>0</v>
      </c>
      <c r="J93" s="4">
        <v>0</v>
      </c>
      <c r="K93" s="4">
        <v>0</v>
      </c>
      <c r="L93" s="4">
        <v>0</v>
      </c>
      <c r="M93" s="4">
        <v>0</v>
      </c>
      <c r="N93" s="43"/>
    </row>
    <row r="94" spans="1:14" ht="19.5" customHeight="1" x14ac:dyDescent="0.25">
      <c r="A94" s="92"/>
      <c r="B94" s="63"/>
      <c r="C94" s="93"/>
      <c r="D94" s="42"/>
      <c r="E94" s="42"/>
      <c r="F94" s="42"/>
      <c r="G94" s="5">
        <v>2027</v>
      </c>
      <c r="H94" s="4">
        <f t="shared" si="38"/>
        <v>0</v>
      </c>
      <c r="I94" s="4">
        <f>H94</f>
        <v>0</v>
      </c>
      <c r="J94" s="4">
        <v>0</v>
      </c>
      <c r="K94" s="4">
        <v>0</v>
      </c>
      <c r="L94" s="4">
        <v>0</v>
      </c>
      <c r="M94" s="4">
        <v>0</v>
      </c>
      <c r="N94" s="43"/>
    </row>
    <row r="95" spans="1:14" ht="19.5" customHeight="1" x14ac:dyDescent="0.25">
      <c r="A95" s="92"/>
      <c r="B95" s="63"/>
      <c r="C95" s="93"/>
      <c r="D95" s="42"/>
      <c r="E95" s="42"/>
      <c r="F95" s="42"/>
      <c r="G95" s="5">
        <v>2028</v>
      </c>
      <c r="H95" s="4">
        <f t="shared" si="38"/>
        <v>0</v>
      </c>
      <c r="I95" s="4">
        <f>H95</f>
        <v>0</v>
      </c>
      <c r="J95" s="4">
        <v>0</v>
      </c>
      <c r="K95" s="4">
        <v>0</v>
      </c>
      <c r="L95" s="4">
        <v>0</v>
      </c>
      <c r="M95" s="4">
        <v>0</v>
      </c>
      <c r="N95" s="43"/>
    </row>
    <row r="96" spans="1:14" ht="19.5" customHeight="1" x14ac:dyDescent="0.25">
      <c r="A96" s="92"/>
      <c r="B96" s="63"/>
      <c r="C96" s="93"/>
      <c r="D96" s="42"/>
      <c r="E96" s="42"/>
      <c r="F96" s="42"/>
      <c r="G96" s="5">
        <v>2029</v>
      </c>
      <c r="H96" s="4">
        <f t="shared" si="38"/>
        <v>0</v>
      </c>
      <c r="I96" s="4">
        <f>H96</f>
        <v>0</v>
      </c>
      <c r="J96" s="4">
        <v>0</v>
      </c>
      <c r="K96" s="4">
        <v>0</v>
      </c>
      <c r="L96" s="4">
        <v>0</v>
      </c>
      <c r="M96" s="4">
        <v>0</v>
      </c>
      <c r="N96" s="43"/>
    </row>
    <row r="97" spans="1:14" ht="19.5" customHeight="1" x14ac:dyDescent="0.25">
      <c r="A97" s="92"/>
      <c r="B97" s="63"/>
      <c r="C97" s="93"/>
      <c r="D97" s="42"/>
      <c r="E97" s="42"/>
      <c r="F97" s="42"/>
      <c r="G97" s="5">
        <v>2030</v>
      </c>
      <c r="H97" s="4">
        <f t="shared" si="38"/>
        <v>0</v>
      </c>
      <c r="I97" s="4">
        <f>H97</f>
        <v>0</v>
      </c>
      <c r="J97" s="4">
        <v>0</v>
      </c>
      <c r="K97" s="4">
        <v>0</v>
      </c>
      <c r="L97" s="4">
        <v>0</v>
      </c>
      <c r="M97" s="4">
        <v>0</v>
      </c>
      <c r="N97" s="43"/>
    </row>
    <row r="98" spans="1:14" ht="19.5" customHeight="1" x14ac:dyDescent="0.25">
      <c r="A98" s="92" t="s">
        <v>36</v>
      </c>
      <c r="B98" s="63" t="s">
        <v>38</v>
      </c>
      <c r="C98" s="93" t="s">
        <v>39</v>
      </c>
      <c r="D98" s="42" t="s">
        <v>37</v>
      </c>
      <c r="E98" s="42" t="s">
        <v>30</v>
      </c>
      <c r="F98" s="42">
        <v>825</v>
      </c>
      <c r="G98" s="10" t="s">
        <v>14</v>
      </c>
      <c r="H98" s="4">
        <f t="shared" ref="H98:M98" si="39">H99+H100+H101+H102+H103+H104</f>
        <v>825</v>
      </c>
      <c r="I98" s="4">
        <f t="shared" si="39"/>
        <v>0</v>
      </c>
      <c r="J98" s="4">
        <f t="shared" si="39"/>
        <v>0</v>
      </c>
      <c r="K98" s="4">
        <f t="shared" si="39"/>
        <v>0</v>
      </c>
      <c r="L98" s="4">
        <f t="shared" si="39"/>
        <v>825</v>
      </c>
      <c r="M98" s="4">
        <f t="shared" si="39"/>
        <v>0</v>
      </c>
      <c r="N98" s="43">
        <v>2025</v>
      </c>
    </row>
    <row r="99" spans="1:14" x14ac:dyDescent="0.25">
      <c r="A99" s="92"/>
      <c r="B99" s="63"/>
      <c r="C99" s="93"/>
      <c r="D99" s="42"/>
      <c r="E99" s="42"/>
      <c r="F99" s="42"/>
      <c r="G99" s="5">
        <v>2025</v>
      </c>
      <c r="H99" s="4">
        <f t="shared" ref="H99:H104" si="40">J99+K99+L99+M99</f>
        <v>825</v>
      </c>
      <c r="I99" s="4">
        <v>0</v>
      </c>
      <c r="J99" s="4">
        <v>0</v>
      </c>
      <c r="K99" s="4">
        <v>0</v>
      </c>
      <c r="L99" s="4">
        <v>825</v>
      </c>
      <c r="M99" s="4">
        <v>0</v>
      </c>
      <c r="N99" s="43"/>
    </row>
    <row r="100" spans="1:14" x14ac:dyDescent="0.25">
      <c r="A100" s="92"/>
      <c r="B100" s="63"/>
      <c r="C100" s="93"/>
      <c r="D100" s="42"/>
      <c r="E100" s="42"/>
      <c r="F100" s="42"/>
      <c r="G100" s="5">
        <v>2026</v>
      </c>
      <c r="H100" s="4">
        <f t="shared" si="40"/>
        <v>0</v>
      </c>
      <c r="I100" s="4">
        <f>H100</f>
        <v>0</v>
      </c>
      <c r="J100" s="4">
        <v>0</v>
      </c>
      <c r="K100" s="4">
        <v>0</v>
      </c>
      <c r="L100" s="4">
        <v>0</v>
      </c>
      <c r="M100" s="4">
        <v>0</v>
      </c>
      <c r="N100" s="43"/>
    </row>
    <row r="101" spans="1:14" x14ac:dyDescent="0.25">
      <c r="A101" s="92"/>
      <c r="B101" s="63"/>
      <c r="C101" s="93"/>
      <c r="D101" s="42"/>
      <c r="E101" s="42"/>
      <c r="F101" s="42"/>
      <c r="G101" s="5">
        <v>2027</v>
      </c>
      <c r="H101" s="4">
        <f t="shared" si="40"/>
        <v>0</v>
      </c>
      <c r="I101" s="4">
        <f>H101</f>
        <v>0</v>
      </c>
      <c r="J101" s="4">
        <v>0</v>
      </c>
      <c r="K101" s="4">
        <v>0</v>
      </c>
      <c r="L101" s="4">
        <v>0</v>
      </c>
      <c r="M101" s="4">
        <v>0</v>
      </c>
      <c r="N101" s="43"/>
    </row>
    <row r="102" spans="1:14" x14ac:dyDescent="0.25">
      <c r="A102" s="92"/>
      <c r="B102" s="63"/>
      <c r="C102" s="93"/>
      <c r="D102" s="42"/>
      <c r="E102" s="42"/>
      <c r="F102" s="42"/>
      <c r="G102" s="5">
        <v>2028</v>
      </c>
      <c r="H102" s="4">
        <f t="shared" si="40"/>
        <v>0</v>
      </c>
      <c r="I102" s="4">
        <f>H102</f>
        <v>0</v>
      </c>
      <c r="J102" s="4">
        <v>0</v>
      </c>
      <c r="K102" s="4">
        <v>0</v>
      </c>
      <c r="L102" s="4">
        <v>0</v>
      </c>
      <c r="M102" s="4">
        <v>0</v>
      </c>
      <c r="N102" s="43"/>
    </row>
    <row r="103" spans="1:14" x14ac:dyDescent="0.25">
      <c r="A103" s="92"/>
      <c r="B103" s="63"/>
      <c r="C103" s="93"/>
      <c r="D103" s="42"/>
      <c r="E103" s="42"/>
      <c r="F103" s="42"/>
      <c r="G103" s="5">
        <v>2029</v>
      </c>
      <c r="H103" s="4">
        <f t="shared" si="40"/>
        <v>0</v>
      </c>
      <c r="I103" s="4">
        <f>H103</f>
        <v>0</v>
      </c>
      <c r="J103" s="4">
        <v>0</v>
      </c>
      <c r="K103" s="4">
        <v>0</v>
      </c>
      <c r="L103" s="4">
        <v>0</v>
      </c>
      <c r="M103" s="4">
        <v>0</v>
      </c>
      <c r="N103" s="43"/>
    </row>
    <row r="104" spans="1:14" x14ac:dyDescent="0.25">
      <c r="A104" s="92"/>
      <c r="B104" s="63"/>
      <c r="C104" s="93"/>
      <c r="D104" s="42"/>
      <c r="E104" s="42"/>
      <c r="F104" s="42"/>
      <c r="G104" s="5">
        <v>2030</v>
      </c>
      <c r="H104" s="4">
        <f t="shared" si="40"/>
        <v>0</v>
      </c>
      <c r="I104" s="4">
        <f>H104</f>
        <v>0</v>
      </c>
      <c r="J104" s="4">
        <v>0</v>
      </c>
      <c r="K104" s="4">
        <v>0</v>
      </c>
      <c r="L104" s="4">
        <v>0</v>
      </c>
      <c r="M104" s="4">
        <v>0</v>
      </c>
      <c r="N104" s="43"/>
    </row>
    <row r="105" spans="1:14" x14ac:dyDescent="0.25">
      <c r="A105" s="44">
        <v>5</v>
      </c>
      <c r="B105" s="39" t="s">
        <v>61</v>
      </c>
      <c r="C105" s="47"/>
      <c r="D105" s="47"/>
      <c r="E105" s="47"/>
      <c r="F105" s="47"/>
      <c r="G105" s="10" t="s">
        <v>14</v>
      </c>
      <c r="H105" s="4">
        <f t="shared" ref="H105:M105" si="41">H106+H107+H108+H109+H110+H111</f>
        <v>64626.9</v>
      </c>
      <c r="I105" s="4">
        <f t="shared" si="41"/>
        <v>64626.9</v>
      </c>
      <c r="J105" s="4">
        <f t="shared" si="41"/>
        <v>0</v>
      </c>
      <c r="K105" s="4">
        <f t="shared" si="41"/>
        <v>60749.3</v>
      </c>
      <c r="L105" s="4">
        <f t="shared" si="41"/>
        <v>3877.6</v>
      </c>
      <c r="M105" s="4">
        <f t="shared" si="41"/>
        <v>0</v>
      </c>
      <c r="N105" s="43">
        <v>2025</v>
      </c>
    </row>
    <row r="106" spans="1:14" x14ac:dyDescent="0.25">
      <c r="A106" s="45"/>
      <c r="B106" s="40"/>
      <c r="C106" s="48"/>
      <c r="D106" s="48"/>
      <c r="E106" s="48"/>
      <c r="F106" s="48"/>
      <c r="G106" s="5">
        <v>2025</v>
      </c>
      <c r="H106" s="4">
        <f t="shared" ref="H106:H111" si="42">J106+K106+L106+M106</f>
        <v>64626.9</v>
      </c>
      <c r="I106" s="4">
        <f>I113</f>
        <v>64626.9</v>
      </c>
      <c r="J106" s="4">
        <v>0</v>
      </c>
      <c r="K106" s="4">
        <f t="shared" ref="K106:L111" si="43">K113</f>
        <v>60749.3</v>
      </c>
      <c r="L106" s="4">
        <f t="shared" si="43"/>
        <v>3877.6</v>
      </c>
      <c r="M106" s="4">
        <v>0</v>
      </c>
      <c r="N106" s="43"/>
    </row>
    <row r="107" spans="1:14" x14ac:dyDescent="0.25">
      <c r="A107" s="45"/>
      <c r="B107" s="40"/>
      <c r="C107" s="48"/>
      <c r="D107" s="48"/>
      <c r="E107" s="48"/>
      <c r="F107" s="48"/>
      <c r="G107" s="5">
        <v>2026</v>
      </c>
      <c r="H107" s="4">
        <f t="shared" si="42"/>
        <v>0</v>
      </c>
      <c r="I107" s="4">
        <f>H107</f>
        <v>0</v>
      </c>
      <c r="J107" s="4">
        <v>0</v>
      </c>
      <c r="K107" s="4">
        <f t="shared" si="43"/>
        <v>0</v>
      </c>
      <c r="L107" s="4">
        <f t="shared" si="43"/>
        <v>0</v>
      </c>
      <c r="M107" s="4">
        <v>0</v>
      </c>
      <c r="N107" s="43"/>
    </row>
    <row r="108" spans="1:14" x14ac:dyDescent="0.25">
      <c r="A108" s="45"/>
      <c r="B108" s="40"/>
      <c r="C108" s="48"/>
      <c r="D108" s="48"/>
      <c r="E108" s="48"/>
      <c r="F108" s="48"/>
      <c r="G108" s="5">
        <v>2027</v>
      </c>
      <c r="H108" s="4">
        <f t="shared" si="42"/>
        <v>0</v>
      </c>
      <c r="I108" s="4">
        <f>H108</f>
        <v>0</v>
      </c>
      <c r="J108" s="4">
        <v>0</v>
      </c>
      <c r="K108" s="4">
        <f t="shared" si="43"/>
        <v>0</v>
      </c>
      <c r="L108" s="4">
        <f t="shared" si="43"/>
        <v>0</v>
      </c>
      <c r="M108" s="4">
        <v>0</v>
      </c>
      <c r="N108" s="43"/>
    </row>
    <row r="109" spans="1:14" x14ac:dyDescent="0.25">
      <c r="A109" s="45"/>
      <c r="B109" s="40"/>
      <c r="C109" s="48"/>
      <c r="D109" s="48"/>
      <c r="E109" s="48"/>
      <c r="F109" s="48"/>
      <c r="G109" s="5">
        <v>2028</v>
      </c>
      <c r="H109" s="4">
        <f t="shared" si="42"/>
        <v>0</v>
      </c>
      <c r="I109" s="4">
        <f>H109</f>
        <v>0</v>
      </c>
      <c r="J109" s="4">
        <v>0</v>
      </c>
      <c r="K109" s="4">
        <f t="shared" si="43"/>
        <v>0</v>
      </c>
      <c r="L109" s="4">
        <f t="shared" si="43"/>
        <v>0</v>
      </c>
      <c r="M109" s="4">
        <v>0</v>
      </c>
      <c r="N109" s="43"/>
    </row>
    <row r="110" spans="1:14" x14ac:dyDescent="0.25">
      <c r="A110" s="45"/>
      <c r="B110" s="40"/>
      <c r="C110" s="48"/>
      <c r="D110" s="48"/>
      <c r="E110" s="48"/>
      <c r="F110" s="48"/>
      <c r="G110" s="5">
        <v>2029</v>
      </c>
      <c r="H110" s="4">
        <f t="shared" si="42"/>
        <v>0</v>
      </c>
      <c r="I110" s="4">
        <f>H110</f>
        <v>0</v>
      </c>
      <c r="J110" s="4">
        <v>0</v>
      </c>
      <c r="K110" s="4">
        <f t="shared" si="43"/>
        <v>0</v>
      </c>
      <c r="L110" s="4">
        <f t="shared" si="43"/>
        <v>0</v>
      </c>
      <c r="M110" s="4">
        <v>0</v>
      </c>
      <c r="N110" s="43"/>
    </row>
    <row r="111" spans="1:14" ht="24" customHeight="1" x14ac:dyDescent="0.25">
      <c r="A111" s="46"/>
      <c r="B111" s="41"/>
      <c r="C111" s="49"/>
      <c r="D111" s="49"/>
      <c r="E111" s="49"/>
      <c r="F111" s="49"/>
      <c r="G111" s="5">
        <v>2030</v>
      </c>
      <c r="H111" s="4">
        <f t="shared" si="42"/>
        <v>0</v>
      </c>
      <c r="I111" s="4">
        <f>H111</f>
        <v>0</v>
      </c>
      <c r="J111" s="4">
        <v>0</v>
      </c>
      <c r="K111" s="4">
        <f t="shared" si="43"/>
        <v>0</v>
      </c>
      <c r="L111" s="4">
        <f t="shared" si="43"/>
        <v>0</v>
      </c>
      <c r="M111" s="4">
        <v>0</v>
      </c>
      <c r="N111" s="43"/>
    </row>
    <row r="112" spans="1:14" ht="20.25" customHeight="1" x14ac:dyDescent="0.25">
      <c r="A112" s="68" t="s">
        <v>40</v>
      </c>
      <c r="B112" s="50" t="s">
        <v>41</v>
      </c>
      <c r="C112" s="39" t="s">
        <v>19</v>
      </c>
      <c r="D112" s="53" t="s">
        <v>28</v>
      </c>
      <c r="E112" s="53" t="s">
        <v>30</v>
      </c>
      <c r="F112" s="56">
        <v>57521.3</v>
      </c>
      <c r="G112" s="10" t="s">
        <v>14</v>
      </c>
      <c r="H112" s="4">
        <f t="shared" ref="H112:M112" si="44">H113+H114+H115+H116+H117+H118</f>
        <v>64626.9</v>
      </c>
      <c r="I112" s="4">
        <f t="shared" si="44"/>
        <v>64626.9</v>
      </c>
      <c r="J112" s="4">
        <f t="shared" si="44"/>
        <v>0</v>
      </c>
      <c r="K112" s="4">
        <f t="shared" si="44"/>
        <v>60749.3</v>
      </c>
      <c r="L112" s="4">
        <f t="shared" si="44"/>
        <v>3877.6</v>
      </c>
      <c r="M112" s="4">
        <f t="shared" si="44"/>
        <v>0</v>
      </c>
      <c r="N112" s="43">
        <v>2025</v>
      </c>
    </row>
    <row r="113" spans="1:14" ht="21" customHeight="1" x14ac:dyDescent="0.25">
      <c r="A113" s="69"/>
      <c r="B113" s="51"/>
      <c r="C113" s="40"/>
      <c r="D113" s="54"/>
      <c r="E113" s="54"/>
      <c r="F113" s="57"/>
      <c r="G113" s="5">
        <v>2025</v>
      </c>
      <c r="H113" s="4">
        <f t="shared" ref="H113:H118" si="45">J113+K113+L113+M113</f>
        <v>64626.9</v>
      </c>
      <c r="I113" s="4">
        <f t="shared" ref="I113:I118" si="46">H113</f>
        <v>64626.9</v>
      </c>
      <c r="J113" s="4">
        <v>0</v>
      </c>
      <c r="K113" s="13">
        <v>60749.3</v>
      </c>
      <c r="L113" s="13">
        <v>3877.6</v>
      </c>
      <c r="M113" s="4">
        <v>0</v>
      </c>
      <c r="N113" s="43"/>
    </row>
    <row r="114" spans="1:14" x14ac:dyDescent="0.25">
      <c r="A114" s="69"/>
      <c r="B114" s="51"/>
      <c r="C114" s="40"/>
      <c r="D114" s="54"/>
      <c r="E114" s="54"/>
      <c r="F114" s="57"/>
      <c r="G114" s="5">
        <v>2026</v>
      </c>
      <c r="H114" s="4">
        <f t="shared" si="45"/>
        <v>0</v>
      </c>
      <c r="I114" s="4">
        <f t="shared" si="46"/>
        <v>0</v>
      </c>
      <c r="J114" s="4">
        <v>0</v>
      </c>
      <c r="K114" s="4">
        <v>0</v>
      </c>
      <c r="L114" s="4">
        <v>0</v>
      </c>
      <c r="M114" s="4">
        <v>0</v>
      </c>
      <c r="N114" s="43"/>
    </row>
    <row r="115" spans="1:14" x14ac:dyDescent="0.25">
      <c r="A115" s="69"/>
      <c r="B115" s="51"/>
      <c r="C115" s="40"/>
      <c r="D115" s="54"/>
      <c r="E115" s="54"/>
      <c r="F115" s="57"/>
      <c r="G115" s="5">
        <v>2027</v>
      </c>
      <c r="H115" s="4">
        <f t="shared" si="45"/>
        <v>0</v>
      </c>
      <c r="I115" s="4">
        <f t="shared" si="46"/>
        <v>0</v>
      </c>
      <c r="J115" s="4">
        <v>0</v>
      </c>
      <c r="K115" s="4">
        <v>0</v>
      </c>
      <c r="L115" s="4">
        <v>0</v>
      </c>
      <c r="M115" s="4">
        <v>0</v>
      </c>
      <c r="N115" s="43"/>
    </row>
    <row r="116" spans="1:14" x14ac:dyDescent="0.25">
      <c r="A116" s="69"/>
      <c r="B116" s="51"/>
      <c r="C116" s="40"/>
      <c r="D116" s="54"/>
      <c r="E116" s="54"/>
      <c r="F116" s="57"/>
      <c r="G116" s="5">
        <v>2028</v>
      </c>
      <c r="H116" s="4">
        <f t="shared" si="45"/>
        <v>0</v>
      </c>
      <c r="I116" s="4">
        <f t="shared" si="46"/>
        <v>0</v>
      </c>
      <c r="J116" s="4">
        <v>0</v>
      </c>
      <c r="K116" s="4">
        <v>0</v>
      </c>
      <c r="L116" s="4">
        <v>0</v>
      </c>
      <c r="M116" s="4">
        <v>0</v>
      </c>
      <c r="N116" s="43"/>
    </row>
    <row r="117" spans="1:14" x14ac:dyDescent="0.25">
      <c r="A117" s="69"/>
      <c r="B117" s="51"/>
      <c r="C117" s="40"/>
      <c r="D117" s="54"/>
      <c r="E117" s="54"/>
      <c r="F117" s="57"/>
      <c r="G117" s="5">
        <v>2029</v>
      </c>
      <c r="H117" s="4">
        <f t="shared" si="45"/>
        <v>0</v>
      </c>
      <c r="I117" s="4">
        <f t="shared" si="46"/>
        <v>0</v>
      </c>
      <c r="J117" s="4">
        <v>0</v>
      </c>
      <c r="K117" s="4">
        <v>0</v>
      </c>
      <c r="L117" s="4">
        <v>0</v>
      </c>
      <c r="M117" s="4">
        <v>0</v>
      </c>
      <c r="N117" s="43"/>
    </row>
    <row r="118" spans="1:14" ht="19.5" customHeight="1" x14ac:dyDescent="0.25">
      <c r="A118" s="70"/>
      <c r="B118" s="52"/>
      <c r="C118" s="41"/>
      <c r="D118" s="55"/>
      <c r="E118" s="55"/>
      <c r="F118" s="58"/>
      <c r="G118" s="5">
        <v>2030</v>
      </c>
      <c r="H118" s="4">
        <f t="shared" si="45"/>
        <v>0</v>
      </c>
      <c r="I118" s="4">
        <f t="shared" si="46"/>
        <v>0</v>
      </c>
      <c r="J118" s="4">
        <v>0</v>
      </c>
      <c r="K118" s="4">
        <v>0</v>
      </c>
      <c r="L118" s="4">
        <v>0</v>
      </c>
      <c r="M118" s="4">
        <v>0</v>
      </c>
      <c r="N118" s="43"/>
    </row>
    <row r="119" spans="1:14" ht="21.75" customHeight="1" x14ac:dyDescent="0.25">
      <c r="A119" s="59" t="s">
        <v>42</v>
      </c>
      <c r="B119" s="50" t="s">
        <v>43</v>
      </c>
      <c r="C119" s="39" t="s">
        <v>19</v>
      </c>
      <c r="D119" s="53" t="s">
        <v>44</v>
      </c>
      <c r="E119" s="53" t="s">
        <v>30</v>
      </c>
      <c r="F119" s="56">
        <v>11671</v>
      </c>
      <c r="G119" s="10" t="s">
        <v>14</v>
      </c>
      <c r="H119" s="4">
        <f t="shared" ref="H119:M119" si="47">H120+H121+H122+H123+H124+H125</f>
        <v>11671</v>
      </c>
      <c r="I119" s="4">
        <f t="shared" si="47"/>
        <v>11671</v>
      </c>
      <c r="J119" s="4">
        <f t="shared" si="47"/>
        <v>0</v>
      </c>
      <c r="K119" s="4">
        <f t="shared" si="47"/>
        <v>0</v>
      </c>
      <c r="L119" s="4">
        <f t="shared" si="47"/>
        <v>11671</v>
      </c>
      <c r="M119" s="4">
        <f t="shared" si="47"/>
        <v>0</v>
      </c>
      <c r="N119" s="43">
        <v>2026</v>
      </c>
    </row>
    <row r="120" spans="1:14" ht="21.75" customHeight="1" x14ac:dyDescent="0.25">
      <c r="A120" s="60"/>
      <c r="B120" s="51"/>
      <c r="C120" s="40"/>
      <c r="D120" s="54"/>
      <c r="E120" s="54"/>
      <c r="F120" s="57"/>
      <c r="G120" s="5">
        <v>2025</v>
      </c>
      <c r="H120" s="4">
        <f t="shared" ref="H120:H125" si="48">J120+K120+L120+M120</f>
        <v>3300</v>
      </c>
      <c r="I120" s="4">
        <f>H120</f>
        <v>3300</v>
      </c>
      <c r="J120" s="4">
        <v>0</v>
      </c>
      <c r="K120" s="4">
        <v>0</v>
      </c>
      <c r="L120" s="4">
        <f>3587.6-287.6</f>
        <v>3300</v>
      </c>
      <c r="M120" s="4">
        <v>0</v>
      </c>
      <c r="N120" s="43"/>
    </row>
    <row r="121" spans="1:14" ht="21.75" customHeight="1" x14ac:dyDescent="0.25">
      <c r="A121" s="60"/>
      <c r="B121" s="51"/>
      <c r="C121" s="40"/>
      <c r="D121" s="54"/>
      <c r="E121" s="54"/>
      <c r="F121" s="57"/>
      <c r="G121" s="5">
        <v>2026</v>
      </c>
      <c r="H121" s="4">
        <f>J121+K121+L121+M121</f>
        <v>8371</v>
      </c>
      <c r="I121" s="4">
        <f t="shared" ref="I121:I125" si="49">H121</f>
        <v>8371</v>
      </c>
      <c r="J121" s="4">
        <v>0</v>
      </c>
      <c r="K121" s="4">
        <v>0</v>
      </c>
      <c r="L121" s="4">
        <v>8371</v>
      </c>
      <c r="M121" s="4">
        <v>0</v>
      </c>
      <c r="N121" s="43"/>
    </row>
    <row r="122" spans="1:14" ht="21.75" customHeight="1" x14ac:dyDescent="0.25">
      <c r="A122" s="60"/>
      <c r="B122" s="51"/>
      <c r="C122" s="40"/>
      <c r="D122" s="54"/>
      <c r="E122" s="54"/>
      <c r="F122" s="57"/>
      <c r="G122" s="5">
        <v>2027</v>
      </c>
      <c r="H122" s="4">
        <f t="shared" si="48"/>
        <v>0</v>
      </c>
      <c r="I122" s="4">
        <f t="shared" si="49"/>
        <v>0</v>
      </c>
      <c r="J122" s="4">
        <v>0</v>
      </c>
      <c r="K122" s="4">
        <v>0</v>
      </c>
      <c r="L122" s="4">
        <v>0</v>
      </c>
      <c r="M122" s="4">
        <v>0</v>
      </c>
      <c r="N122" s="43"/>
    </row>
    <row r="123" spans="1:14" ht="21.75" customHeight="1" x14ac:dyDescent="0.25">
      <c r="A123" s="60"/>
      <c r="B123" s="51"/>
      <c r="C123" s="40"/>
      <c r="D123" s="54"/>
      <c r="E123" s="54"/>
      <c r="F123" s="57"/>
      <c r="G123" s="5">
        <v>2028</v>
      </c>
      <c r="H123" s="4">
        <f t="shared" si="48"/>
        <v>0</v>
      </c>
      <c r="I123" s="4">
        <f t="shared" si="49"/>
        <v>0</v>
      </c>
      <c r="J123" s="4">
        <v>0</v>
      </c>
      <c r="K123" s="4">
        <v>0</v>
      </c>
      <c r="L123" s="4">
        <v>0</v>
      </c>
      <c r="M123" s="4">
        <v>0</v>
      </c>
      <c r="N123" s="43"/>
    </row>
    <row r="124" spans="1:14" ht="21.75" customHeight="1" x14ac:dyDescent="0.25">
      <c r="A124" s="60"/>
      <c r="B124" s="51"/>
      <c r="C124" s="40"/>
      <c r="D124" s="54"/>
      <c r="E124" s="54"/>
      <c r="F124" s="57"/>
      <c r="G124" s="5">
        <v>2029</v>
      </c>
      <c r="H124" s="4">
        <f t="shared" si="48"/>
        <v>0</v>
      </c>
      <c r="I124" s="4">
        <f t="shared" si="49"/>
        <v>0</v>
      </c>
      <c r="J124" s="4">
        <v>0</v>
      </c>
      <c r="K124" s="4">
        <v>0</v>
      </c>
      <c r="L124" s="4">
        <v>0</v>
      </c>
      <c r="M124" s="4">
        <v>0</v>
      </c>
      <c r="N124" s="43"/>
    </row>
    <row r="125" spans="1:14" ht="18" customHeight="1" x14ac:dyDescent="0.25">
      <c r="A125" s="61"/>
      <c r="B125" s="52"/>
      <c r="C125" s="41"/>
      <c r="D125" s="55"/>
      <c r="E125" s="55"/>
      <c r="F125" s="58"/>
      <c r="G125" s="5">
        <v>2030</v>
      </c>
      <c r="H125" s="4">
        <f t="shared" si="48"/>
        <v>0</v>
      </c>
      <c r="I125" s="4">
        <f t="shared" si="49"/>
        <v>0</v>
      </c>
      <c r="J125" s="4">
        <v>0</v>
      </c>
      <c r="K125" s="4">
        <v>0</v>
      </c>
      <c r="L125" s="4">
        <v>0</v>
      </c>
      <c r="M125" s="4">
        <v>0</v>
      </c>
      <c r="N125" s="43"/>
    </row>
    <row r="126" spans="1:14" ht="36.75" customHeight="1" x14ac:dyDescent="0.25">
      <c r="A126" s="106" t="s">
        <v>67</v>
      </c>
      <c r="B126" s="107"/>
      <c r="C126" s="107"/>
      <c r="D126" s="107"/>
      <c r="E126" s="107"/>
      <c r="F126" s="107"/>
      <c r="G126" s="107"/>
      <c r="H126" s="107"/>
      <c r="I126" s="107"/>
      <c r="J126" s="107"/>
      <c r="K126" s="107"/>
      <c r="L126" s="107"/>
      <c r="M126" s="107"/>
      <c r="N126" s="108"/>
    </row>
    <row r="127" spans="1:14" ht="18" customHeight="1" x14ac:dyDescent="0.25">
      <c r="A127" s="109"/>
      <c r="B127" s="110" t="s">
        <v>29</v>
      </c>
      <c r="C127" s="86"/>
      <c r="D127" s="86"/>
      <c r="E127" s="86"/>
      <c r="F127" s="86"/>
      <c r="G127" s="18" t="s">
        <v>14</v>
      </c>
      <c r="H127" s="4">
        <f>J127+K127+L127+M127</f>
        <v>264014.59999999998</v>
      </c>
      <c r="I127" s="3">
        <f>I128+I129+I130+I131+I132+I133</f>
        <v>262961.3</v>
      </c>
      <c r="J127" s="3">
        <f>J128+J129+J130+J131+J132+J133</f>
        <v>0</v>
      </c>
      <c r="K127" s="3">
        <f>K128+K129+K130+K131+K132+K133</f>
        <v>225093.59999999998</v>
      </c>
      <c r="L127" s="3">
        <f>L128+L129+L130+L131+L132+L133</f>
        <v>38921</v>
      </c>
      <c r="M127" s="3">
        <f>M128+M129+M130+M131+M132+M133</f>
        <v>0</v>
      </c>
      <c r="N127" s="87"/>
    </row>
    <row r="128" spans="1:14" ht="18" customHeight="1" x14ac:dyDescent="0.25">
      <c r="A128" s="109"/>
      <c r="B128" s="110"/>
      <c r="C128" s="86"/>
      <c r="D128" s="86"/>
      <c r="E128" s="86"/>
      <c r="F128" s="86"/>
      <c r="G128" s="19">
        <v>2025</v>
      </c>
      <c r="H128" s="4">
        <f>H135+H198+H205+H212+H219+H233</f>
        <v>122120.20000000001</v>
      </c>
      <c r="I128" s="3">
        <f>I135+I198+I205+I212+I219+I233</f>
        <v>121066.9</v>
      </c>
      <c r="J128" s="3">
        <f t="shared" ref="J128:J133" si="50">J135+J198+J205</f>
        <v>0</v>
      </c>
      <c r="K128" s="3">
        <f t="shared" ref="K128:L130" si="51">K135+K198+K205+K212+K219+K233</f>
        <v>98950.9</v>
      </c>
      <c r="L128" s="3">
        <f t="shared" si="51"/>
        <v>23169.3</v>
      </c>
      <c r="M128" s="3">
        <f t="shared" ref="M128:M133" si="52">M135+M198</f>
        <v>0</v>
      </c>
      <c r="N128" s="88"/>
    </row>
    <row r="129" spans="1:14" ht="18" customHeight="1" x14ac:dyDescent="0.25">
      <c r="A129" s="109"/>
      <c r="B129" s="110"/>
      <c r="C129" s="86"/>
      <c r="D129" s="86"/>
      <c r="E129" s="86"/>
      <c r="F129" s="86"/>
      <c r="G129" s="19">
        <v>2026</v>
      </c>
      <c r="H129" s="4">
        <f>H136+H199+H206+H213+H234</f>
        <v>72803.599999999991</v>
      </c>
      <c r="I129" s="3">
        <f>I136+I199+I234</f>
        <v>72803.599999999991</v>
      </c>
      <c r="J129" s="3">
        <f t="shared" si="50"/>
        <v>0</v>
      </c>
      <c r="K129" s="3">
        <f t="shared" si="51"/>
        <v>61197.399999999994</v>
      </c>
      <c r="L129" s="3">
        <f t="shared" si="51"/>
        <v>11606.2</v>
      </c>
      <c r="M129" s="3">
        <f t="shared" si="52"/>
        <v>0</v>
      </c>
      <c r="N129" s="88"/>
    </row>
    <row r="130" spans="1:14" ht="18" customHeight="1" x14ac:dyDescent="0.25">
      <c r="A130" s="109"/>
      <c r="B130" s="110"/>
      <c r="C130" s="86"/>
      <c r="D130" s="86"/>
      <c r="E130" s="86"/>
      <c r="F130" s="86"/>
      <c r="G130" s="19">
        <v>2027</v>
      </c>
      <c r="H130" s="4">
        <f t="shared" ref="H130:I133" si="53">H137+H200+H207+H214</f>
        <v>69090.8</v>
      </c>
      <c r="I130" s="3">
        <f t="shared" si="53"/>
        <v>69090.8</v>
      </c>
      <c r="J130" s="3">
        <f t="shared" si="50"/>
        <v>0</v>
      </c>
      <c r="K130" s="3">
        <f t="shared" si="51"/>
        <v>64945.3</v>
      </c>
      <c r="L130" s="3">
        <f t="shared" si="51"/>
        <v>4145.5</v>
      </c>
      <c r="M130" s="3">
        <f t="shared" si="52"/>
        <v>0</v>
      </c>
      <c r="N130" s="88"/>
    </row>
    <row r="131" spans="1:14" ht="18" customHeight="1" x14ac:dyDescent="0.25">
      <c r="A131" s="109"/>
      <c r="B131" s="110"/>
      <c r="C131" s="86"/>
      <c r="D131" s="86"/>
      <c r="E131" s="86"/>
      <c r="F131" s="86"/>
      <c r="G131" s="19">
        <v>2028</v>
      </c>
      <c r="H131" s="4">
        <f t="shared" si="53"/>
        <v>0</v>
      </c>
      <c r="I131" s="3">
        <f t="shared" si="53"/>
        <v>0</v>
      </c>
      <c r="J131" s="3">
        <f t="shared" si="50"/>
        <v>0</v>
      </c>
      <c r="K131" s="3">
        <f>K138+K201</f>
        <v>0</v>
      </c>
      <c r="L131" s="3">
        <f>L138+L201+L208+L215+L222+L236</f>
        <v>0</v>
      </c>
      <c r="M131" s="3">
        <f t="shared" si="52"/>
        <v>0</v>
      </c>
      <c r="N131" s="88"/>
    </row>
    <row r="132" spans="1:14" ht="18" customHeight="1" x14ac:dyDescent="0.25">
      <c r="A132" s="109"/>
      <c r="B132" s="110"/>
      <c r="C132" s="86"/>
      <c r="D132" s="86"/>
      <c r="E132" s="86"/>
      <c r="F132" s="86"/>
      <c r="G132" s="19">
        <v>2029</v>
      </c>
      <c r="H132" s="4">
        <f t="shared" si="53"/>
        <v>0</v>
      </c>
      <c r="I132" s="3">
        <f t="shared" si="53"/>
        <v>0</v>
      </c>
      <c r="J132" s="3">
        <f t="shared" si="50"/>
        <v>0</v>
      </c>
      <c r="K132" s="3">
        <f>K139+K202</f>
        <v>0</v>
      </c>
      <c r="L132" s="3">
        <f>L139+L202+L209+L216+L223+L237</f>
        <v>0</v>
      </c>
      <c r="M132" s="3">
        <f t="shared" si="52"/>
        <v>0</v>
      </c>
      <c r="N132" s="88"/>
    </row>
    <row r="133" spans="1:14" ht="18" customHeight="1" x14ac:dyDescent="0.25">
      <c r="A133" s="109"/>
      <c r="B133" s="110"/>
      <c r="C133" s="86"/>
      <c r="D133" s="86"/>
      <c r="E133" s="86"/>
      <c r="F133" s="86"/>
      <c r="G133" s="19">
        <v>2030</v>
      </c>
      <c r="H133" s="4">
        <f t="shared" si="53"/>
        <v>0</v>
      </c>
      <c r="I133" s="3">
        <f t="shared" si="53"/>
        <v>0</v>
      </c>
      <c r="J133" s="3">
        <f t="shared" si="50"/>
        <v>0</v>
      </c>
      <c r="K133" s="3">
        <f>K140+K203</f>
        <v>0</v>
      </c>
      <c r="L133" s="3">
        <f>L140+L203+L210+L217+L224+L238</f>
        <v>0</v>
      </c>
      <c r="M133" s="3">
        <f t="shared" si="52"/>
        <v>0</v>
      </c>
      <c r="N133" s="89"/>
    </row>
    <row r="134" spans="1:14" ht="18" customHeight="1" x14ac:dyDescent="0.25">
      <c r="A134" s="90">
        <v>1</v>
      </c>
      <c r="B134" s="63" t="s">
        <v>15</v>
      </c>
      <c r="C134" s="91"/>
      <c r="D134" s="42"/>
      <c r="E134" s="42"/>
      <c r="F134" s="42"/>
      <c r="G134" s="14" t="s">
        <v>14</v>
      </c>
      <c r="H134" s="4">
        <f>J134+K134+L134+M134</f>
        <v>174834.4</v>
      </c>
      <c r="I134" s="4">
        <f>I135+I136+I137+I138+I139+I140</f>
        <v>174834.4</v>
      </c>
      <c r="J134" s="4">
        <f>J135+J136+J137+J138+J139+J140</f>
        <v>0</v>
      </c>
      <c r="K134" s="4">
        <f>K135+K136+K137+K138+K139+K140</f>
        <v>164344.29999999999</v>
      </c>
      <c r="L134" s="4">
        <f>L135+L136+L137+L138+L139+L140</f>
        <v>10490.1</v>
      </c>
      <c r="M134" s="4">
        <f>M135+M136+M137+M138+M139+M140</f>
        <v>0</v>
      </c>
      <c r="N134" s="74"/>
    </row>
    <row r="135" spans="1:14" ht="18" customHeight="1" x14ac:dyDescent="0.25">
      <c r="A135" s="90"/>
      <c r="B135" s="63"/>
      <c r="C135" s="91"/>
      <c r="D135" s="42"/>
      <c r="E135" s="42"/>
      <c r="F135" s="42"/>
      <c r="G135" s="5">
        <v>2025</v>
      </c>
      <c r="H135" s="4">
        <f>J135+K135+L135+M135</f>
        <v>40640</v>
      </c>
      <c r="I135" s="4">
        <f>I142+I149+I156+I163+I170+I177</f>
        <v>40640</v>
      </c>
      <c r="J135" s="4">
        <f t="shared" ref="J135:J140" si="54">J142+J149+J156</f>
        <v>0</v>
      </c>
      <c r="K135" s="13">
        <f>K142+K149+K156+K163+K170+K177</f>
        <v>38201.599999999999</v>
      </c>
      <c r="L135" s="13">
        <f>L142+L149+L156+L163+L170+L177</f>
        <v>2438.4</v>
      </c>
      <c r="M135" s="4">
        <f t="shared" ref="M135:M140" si="55">M142+M149+M156</f>
        <v>0</v>
      </c>
      <c r="N135" s="75"/>
    </row>
    <row r="136" spans="1:14" ht="18" customHeight="1" x14ac:dyDescent="0.25">
      <c r="A136" s="90"/>
      <c r="B136" s="63"/>
      <c r="C136" s="91"/>
      <c r="D136" s="42"/>
      <c r="E136" s="42"/>
      <c r="F136" s="42"/>
      <c r="G136" s="5">
        <v>2026</v>
      </c>
      <c r="H136" s="4">
        <f>J136+K136+L136+M136</f>
        <v>65103.599999999991</v>
      </c>
      <c r="I136" s="4">
        <f>I143+I150+I157+I164+I171+I178+I185</f>
        <v>65103.599999999991</v>
      </c>
      <c r="J136" s="4">
        <f t="shared" si="54"/>
        <v>0</v>
      </c>
      <c r="K136" s="4">
        <f>K143+K150+K157+K164+K171+K178+K185+K192</f>
        <v>61197.399999999994</v>
      </c>
      <c r="L136" s="4">
        <f>L143+L150+L157+L164+L171+L178+L185+L192</f>
        <v>3906.2</v>
      </c>
      <c r="M136" s="4">
        <f t="shared" si="55"/>
        <v>0</v>
      </c>
      <c r="N136" s="75"/>
    </row>
    <row r="137" spans="1:14" ht="18" customHeight="1" x14ac:dyDescent="0.25">
      <c r="A137" s="90"/>
      <c r="B137" s="63"/>
      <c r="C137" s="91"/>
      <c r="D137" s="42"/>
      <c r="E137" s="42"/>
      <c r="F137" s="42"/>
      <c r="G137" s="5">
        <v>2027</v>
      </c>
      <c r="H137" s="4">
        <f>J137+K137+L137+M137</f>
        <v>69090.8</v>
      </c>
      <c r="I137" s="4">
        <f>I144+I151+I158+I193</f>
        <v>69090.8</v>
      </c>
      <c r="J137" s="4">
        <f t="shared" si="54"/>
        <v>0</v>
      </c>
      <c r="K137" s="4">
        <f>K144+K151+K158+K165+K172+K179+K186+K193</f>
        <v>64945.3</v>
      </c>
      <c r="L137" s="4">
        <f>L144+L151+L158+L165+L172+L179+L186+L193</f>
        <v>4145.5</v>
      </c>
      <c r="M137" s="4">
        <f t="shared" si="55"/>
        <v>0</v>
      </c>
      <c r="N137" s="75"/>
    </row>
    <row r="138" spans="1:14" ht="18" customHeight="1" x14ac:dyDescent="0.25">
      <c r="A138" s="90"/>
      <c r="B138" s="63"/>
      <c r="C138" s="91"/>
      <c r="D138" s="42"/>
      <c r="E138" s="42"/>
      <c r="F138" s="42"/>
      <c r="G138" s="5">
        <v>2028</v>
      </c>
      <c r="H138" s="4">
        <f>J138+K138+L138+M138</f>
        <v>0</v>
      </c>
      <c r="I138" s="4">
        <f>I145+I152+I159</f>
        <v>0</v>
      </c>
      <c r="J138" s="4">
        <f t="shared" si="54"/>
        <v>0</v>
      </c>
      <c r="K138" s="4">
        <f t="shared" ref="K138:K140" si="56">K145+K152+K159+K166+K173+K180+K187+K194</f>
        <v>0</v>
      </c>
      <c r="L138" s="4">
        <f t="shared" ref="L138:L140" si="57">L145+L152+L159+L194</f>
        <v>0</v>
      </c>
      <c r="M138" s="4">
        <f t="shared" si="55"/>
        <v>0</v>
      </c>
      <c r="N138" s="75"/>
    </row>
    <row r="139" spans="1:14" ht="18" customHeight="1" x14ac:dyDescent="0.25">
      <c r="A139" s="90"/>
      <c r="B139" s="63"/>
      <c r="C139" s="91"/>
      <c r="D139" s="42"/>
      <c r="E139" s="42"/>
      <c r="F139" s="42"/>
      <c r="G139" s="5">
        <v>2029</v>
      </c>
      <c r="H139" s="4">
        <f t="shared" ref="H139:H140" si="58">J139+K139+L139+M139</f>
        <v>0</v>
      </c>
      <c r="I139" s="4">
        <f>I146+I153+I160</f>
        <v>0</v>
      </c>
      <c r="J139" s="4">
        <f t="shared" si="54"/>
        <v>0</v>
      </c>
      <c r="K139" s="4">
        <f t="shared" si="56"/>
        <v>0</v>
      </c>
      <c r="L139" s="4">
        <f t="shared" si="57"/>
        <v>0</v>
      </c>
      <c r="M139" s="4">
        <f t="shared" si="55"/>
        <v>0</v>
      </c>
      <c r="N139" s="75"/>
    </row>
    <row r="140" spans="1:14" ht="18" customHeight="1" x14ac:dyDescent="0.25">
      <c r="A140" s="90"/>
      <c r="B140" s="63"/>
      <c r="C140" s="91"/>
      <c r="D140" s="42"/>
      <c r="E140" s="42"/>
      <c r="F140" s="42"/>
      <c r="G140" s="5">
        <v>2030</v>
      </c>
      <c r="H140" s="4">
        <f t="shared" si="58"/>
        <v>0</v>
      </c>
      <c r="I140" s="4">
        <f>I147+I154+I161</f>
        <v>0</v>
      </c>
      <c r="J140" s="4">
        <f t="shared" si="54"/>
        <v>0</v>
      </c>
      <c r="K140" s="4">
        <f t="shared" si="56"/>
        <v>0</v>
      </c>
      <c r="L140" s="4">
        <f t="shared" si="57"/>
        <v>0</v>
      </c>
      <c r="M140" s="4">
        <f t="shared" si="55"/>
        <v>0</v>
      </c>
      <c r="N140" s="76"/>
    </row>
    <row r="141" spans="1:14" ht="18" customHeight="1" x14ac:dyDescent="0.25">
      <c r="A141" s="62" t="s">
        <v>16</v>
      </c>
      <c r="B141" s="63" t="s">
        <v>32</v>
      </c>
      <c r="C141" s="64" t="s">
        <v>19</v>
      </c>
      <c r="D141" s="42" t="s">
        <v>21</v>
      </c>
      <c r="E141" s="42" t="s">
        <v>30</v>
      </c>
      <c r="F141" s="66">
        <v>31491</v>
      </c>
      <c r="G141" s="14" t="s">
        <v>14</v>
      </c>
      <c r="H141" s="4">
        <f t="shared" ref="H141:M141" si="59">H142+H143+H144+H145+H146+H147</f>
        <v>31491</v>
      </c>
      <c r="I141" s="4">
        <f t="shared" si="59"/>
        <v>31491</v>
      </c>
      <c r="J141" s="4">
        <f t="shared" si="59"/>
        <v>0</v>
      </c>
      <c r="K141" s="4">
        <f>K142+K143+K144+K145+K146+K147</f>
        <v>29601.5</v>
      </c>
      <c r="L141" s="4">
        <f t="shared" si="59"/>
        <v>1889.5</v>
      </c>
      <c r="M141" s="4">
        <f t="shared" si="59"/>
        <v>0</v>
      </c>
      <c r="N141" s="67">
        <v>2025</v>
      </c>
    </row>
    <row r="142" spans="1:14" ht="18" customHeight="1" x14ac:dyDescent="0.25">
      <c r="A142" s="62"/>
      <c r="B142" s="63"/>
      <c r="C142" s="64"/>
      <c r="D142" s="42"/>
      <c r="E142" s="42"/>
      <c r="F142" s="42"/>
      <c r="G142" s="5">
        <v>2025</v>
      </c>
      <c r="H142" s="4">
        <f t="shared" ref="H142:H147" si="60">J142+K142+L142+M142</f>
        <v>31491</v>
      </c>
      <c r="I142" s="4">
        <f t="shared" ref="I142:I147" si="61">H142</f>
        <v>31491</v>
      </c>
      <c r="J142" s="4">
        <v>0</v>
      </c>
      <c r="K142" s="4">
        <f>29601.5</f>
        <v>29601.5</v>
      </c>
      <c r="L142" s="4">
        <f>1889.5+2.1-2.1</f>
        <v>1889.5</v>
      </c>
      <c r="M142" s="4">
        <v>0</v>
      </c>
      <c r="N142" s="67"/>
    </row>
    <row r="143" spans="1:14" ht="18" customHeight="1" x14ac:dyDescent="0.25">
      <c r="A143" s="62"/>
      <c r="B143" s="63"/>
      <c r="C143" s="64"/>
      <c r="D143" s="42"/>
      <c r="E143" s="42"/>
      <c r="F143" s="42"/>
      <c r="G143" s="5">
        <v>2026</v>
      </c>
      <c r="H143" s="4">
        <f t="shared" si="60"/>
        <v>0</v>
      </c>
      <c r="I143" s="4">
        <f t="shared" si="61"/>
        <v>0</v>
      </c>
      <c r="J143" s="4">
        <v>0</v>
      </c>
      <c r="K143" s="4">
        <v>0</v>
      </c>
      <c r="L143" s="4">
        <v>0</v>
      </c>
      <c r="M143" s="4">
        <v>0</v>
      </c>
      <c r="N143" s="67"/>
    </row>
    <row r="144" spans="1:14" ht="18" customHeight="1" x14ac:dyDescent="0.25">
      <c r="A144" s="62"/>
      <c r="B144" s="63"/>
      <c r="C144" s="64"/>
      <c r="D144" s="42"/>
      <c r="E144" s="42"/>
      <c r="F144" s="42"/>
      <c r="G144" s="5">
        <v>2027</v>
      </c>
      <c r="H144" s="4">
        <f t="shared" si="60"/>
        <v>0</v>
      </c>
      <c r="I144" s="4">
        <f t="shared" si="61"/>
        <v>0</v>
      </c>
      <c r="J144" s="4">
        <v>0</v>
      </c>
      <c r="K144" s="4">
        <v>0</v>
      </c>
      <c r="L144" s="4">
        <v>0</v>
      </c>
      <c r="M144" s="4">
        <v>0</v>
      </c>
      <c r="N144" s="67"/>
    </row>
    <row r="145" spans="1:14" ht="18" customHeight="1" x14ac:dyDescent="0.25">
      <c r="A145" s="62"/>
      <c r="B145" s="63"/>
      <c r="C145" s="64"/>
      <c r="D145" s="42"/>
      <c r="E145" s="42"/>
      <c r="F145" s="42"/>
      <c r="G145" s="5">
        <v>2028</v>
      </c>
      <c r="H145" s="4">
        <f t="shared" si="60"/>
        <v>0</v>
      </c>
      <c r="I145" s="4">
        <f t="shared" si="61"/>
        <v>0</v>
      </c>
      <c r="J145" s="4">
        <v>0</v>
      </c>
      <c r="K145" s="4">
        <v>0</v>
      </c>
      <c r="L145" s="4">
        <v>0</v>
      </c>
      <c r="M145" s="4">
        <v>0</v>
      </c>
      <c r="N145" s="67"/>
    </row>
    <row r="146" spans="1:14" ht="18" customHeight="1" x14ac:dyDescent="0.25">
      <c r="A146" s="62"/>
      <c r="B146" s="63"/>
      <c r="C146" s="64"/>
      <c r="D146" s="42"/>
      <c r="E146" s="42"/>
      <c r="F146" s="42"/>
      <c r="G146" s="5">
        <v>2029</v>
      </c>
      <c r="H146" s="4">
        <f t="shared" si="60"/>
        <v>0</v>
      </c>
      <c r="I146" s="4">
        <f t="shared" si="61"/>
        <v>0</v>
      </c>
      <c r="J146" s="4">
        <v>0</v>
      </c>
      <c r="K146" s="4">
        <v>0</v>
      </c>
      <c r="L146" s="4">
        <v>0</v>
      </c>
      <c r="M146" s="4">
        <v>0</v>
      </c>
      <c r="N146" s="67"/>
    </row>
    <row r="147" spans="1:14" ht="18" customHeight="1" x14ac:dyDescent="0.25">
      <c r="A147" s="62"/>
      <c r="B147" s="63"/>
      <c r="C147" s="64"/>
      <c r="D147" s="42"/>
      <c r="E147" s="42"/>
      <c r="F147" s="42"/>
      <c r="G147" s="5">
        <v>2030</v>
      </c>
      <c r="H147" s="4">
        <f t="shared" si="60"/>
        <v>0</v>
      </c>
      <c r="I147" s="4">
        <f t="shared" si="61"/>
        <v>0</v>
      </c>
      <c r="J147" s="4">
        <v>0</v>
      </c>
      <c r="K147" s="4">
        <v>0</v>
      </c>
      <c r="L147" s="4">
        <v>0</v>
      </c>
      <c r="M147" s="4">
        <v>0</v>
      </c>
      <c r="N147" s="67"/>
    </row>
    <row r="148" spans="1:14" ht="18" customHeight="1" x14ac:dyDescent="0.25">
      <c r="A148" s="99" t="s">
        <v>17</v>
      </c>
      <c r="B148" s="80" t="s">
        <v>33</v>
      </c>
      <c r="C148" s="39" t="s">
        <v>19</v>
      </c>
      <c r="D148" s="102" t="s">
        <v>20</v>
      </c>
      <c r="E148" s="102" t="s">
        <v>30</v>
      </c>
      <c r="F148" s="71">
        <v>30480.400000000001</v>
      </c>
      <c r="G148" s="14" t="s">
        <v>14</v>
      </c>
      <c r="H148" s="4">
        <f t="shared" ref="H148:M148" si="62">H149+H150+H151+H152+H153+H154</f>
        <v>0</v>
      </c>
      <c r="I148" s="4">
        <f t="shared" si="62"/>
        <v>0</v>
      </c>
      <c r="J148" s="4">
        <f t="shared" si="62"/>
        <v>0</v>
      </c>
      <c r="K148" s="4">
        <f t="shared" si="62"/>
        <v>0</v>
      </c>
      <c r="L148" s="4">
        <f t="shared" si="62"/>
        <v>0</v>
      </c>
      <c r="M148" s="4">
        <f t="shared" si="62"/>
        <v>0</v>
      </c>
      <c r="N148" s="74">
        <v>2026</v>
      </c>
    </row>
    <row r="149" spans="1:14" ht="18" customHeight="1" x14ac:dyDescent="0.25">
      <c r="A149" s="100"/>
      <c r="B149" s="81"/>
      <c r="C149" s="40"/>
      <c r="D149" s="103"/>
      <c r="E149" s="103"/>
      <c r="F149" s="72"/>
      <c r="G149" s="5">
        <v>2025</v>
      </c>
      <c r="H149" s="4">
        <f t="shared" ref="H149:H154" si="63">J149+K149+L149+M149</f>
        <v>0</v>
      </c>
      <c r="I149" s="4">
        <f t="shared" ref="I149:I154" si="64">H149</f>
        <v>0</v>
      </c>
      <c r="J149" s="4">
        <v>0</v>
      </c>
      <c r="K149" s="4">
        <v>0</v>
      </c>
      <c r="L149" s="4">
        <v>0</v>
      </c>
      <c r="M149" s="4">
        <v>0</v>
      </c>
      <c r="N149" s="75"/>
    </row>
    <row r="150" spans="1:14" ht="18" customHeight="1" x14ac:dyDescent="0.25">
      <c r="A150" s="100"/>
      <c r="B150" s="81"/>
      <c r="C150" s="40"/>
      <c r="D150" s="103"/>
      <c r="E150" s="103"/>
      <c r="F150" s="72"/>
      <c r="G150" s="5">
        <v>2026</v>
      </c>
      <c r="H150" s="4">
        <f t="shared" si="63"/>
        <v>0</v>
      </c>
      <c r="I150" s="4">
        <f t="shared" si="64"/>
        <v>0</v>
      </c>
      <c r="J150" s="4">
        <v>0</v>
      </c>
      <c r="K150" s="4"/>
      <c r="L150" s="4"/>
      <c r="M150" s="4">
        <v>0</v>
      </c>
      <c r="N150" s="75"/>
    </row>
    <row r="151" spans="1:14" ht="18" customHeight="1" x14ac:dyDescent="0.25">
      <c r="A151" s="100"/>
      <c r="B151" s="81"/>
      <c r="C151" s="40"/>
      <c r="D151" s="103"/>
      <c r="E151" s="103"/>
      <c r="F151" s="72"/>
      <c r="G151" s="5">
        <v>2027</v>
      </c>
      <c r="H151" s="4">
        <f t="shared" si="63"/>
        <v>0</v>
      </c>
      <c r="I151" s="4">
        <f t="shared" si="64"/>
        <v>0</v>
      </c>
      <c r="J151" s="4">
        <v>0</v>
      </c>
      <c r="K151" s="4">
        <v>0</v>
      </c>
      <c r="L151" s="4">
        <v>0</v>
      </c>
      <c r="M151" s="4">
        <v>0</v>
      </c>
      <c r="N151" s="75"/>
    </row>
    <row r="152" spans="1:14" ht="18" customHeight="1" x14ac:dyDescent="0.25">
      <c r="A152" s="100"/>
      <c r="B152" s="81"/>
      <c r="C152" s="40"/>
      <c r="D152" s="103"/>
      <c r="E152" s="103"/>
      <c r="F152" s="72"/>
      <c r="G152" s="5">
        <v>2028</v>
      </c>
      <c r="H152" s="4">
        <f t="shared" si="63"/>
        <v>0</v>
      </c>
      <c r="I152" s="4">
        <f t="shared" si="64"/>
        <v>0</v>
      </c>
      <c r="J152" s="4">
        <v>0</v>
      </c>
      <c r="K152" s="4">
        <v>0</v>
      </c>
      <c r="L152" s="4">
        <v>0</v>
      </c>
      <c r="M152" s="4">
        <v>0</v>
      </c>
      <c r="N152" s="75"/>
    </row>
    <row r="153" spans="1:14" ht="18" customHeight="1" x14ac:dyDescent="0.25">
      <c r="A153" s="100"/>
      <c r="B153" s="81"/>
      <c r="C153" s="40"/>
      <c r="D153" s="103"/>
      <c r="E153" s="103"/>
      <c r="F153" s="72"/>
      <c r="G153" s="5">
        <v>2029</v>
      </c>
      <c r="H153" s="4">
        <f t="shared" si="63"/>
        <v>0</v>
      </c>
      <c r="I153" s="4">
        <f t="shared" si="64"/>
        <v>0</v>
      </c>
      <c r="J153" s="4">
        <v>0</v>
      </c>
      <c r="K153" s="4">
        <v>0</v>
      </c>
      <c r="L153" s="4">
        <v>0</v>
      </c>
      <c r="M153" s="4">
        <v>0</v>
      </c>
      <c r="N153" s="75"/>
    </row>
    <row r="154" spans="1:14" ht="18" customHeight="1" x14ac:dyDescent="0.25">
      <c r="A154" s="101"/>
      <c r="B154" s="82"/>
      <c r="C154" s="41"/>
      <c r="D154" s="104"/>
      <c r="E154" s="104"/>
      <c r="F154" s="73"/>
      <c r="G154" s="5">
        <v>2030</v>
      </c>
      <c r="H154" s="4">
        <f t="shared" si="63"/>
        <v>0</v>
      </c>
      <c r="I154" s="4">
        <f t="shared" si="64"/>
        <v>0</v>
      </c>
      <c r="J154" s="4">
        <v>0</v>
      </c>
      <c r="K154" s="4">
        <v>0</v>
      </c>
      <c r="L154" s="4">
        <v>0</v>
      </c>
      <c r="M154" s="4">
        <v>0</v>
      </c>
      <c r="N154" s="76"/>
    </row>
    <row r="155" spans="1:14" ht="18" customHeight="1" x14ac:dyDescent="0.25">
      <c r="A155" s="62" t="s">
        <v>18</v>
      </c>
      <c r="B155" s="63" t="s">
        <v>62</v>
      </c>
      <c r="C155" s="64" t="s">
        <v>60</v>
      </c>
      <c r="D155" s="42" t="s">
        <v>22</v>
      </c>
      <c r="E155" s="42" t="s">
        <v>30</v>
      </c>
      <c r="F155" s="66">
        <v>29535.8</v>
      </c>
      <c r="G155" s="14" t="s">
        <v>14</v>
      </c>
      <c r="H155" s="4">
        <f t="shared" ref="H155:M155" si="65">H156+H157+H158+H159+H160+H161</f>
        <v>29535.8</v>
      </c>
      <c r="I155" s="4">
        <f>I156+I157+I158+I159+I160+I161</f>
        <v>29535.8</v>
      </c>
      <c r="J155" s="4">
        <f t="shared" si="65"/>
        <v>0</v>
      </c>
      <c r="K155" s="4">
        <f t="shared" si="65"/>
        <v>27763.7</v>
      </c>
      <c r="L155" s="4">
        <f t="shared" si="65"/>
        <v>1772.1</v>
      </c>
      <c r="M155" s="4">
        <f t="shared" si="65"/>
        <v>0</v>
      </c>
      <c r="N155" s="67">
        <v>2028</v>
      </c>
    </row>
    <row r="156" spans="1:14" ht="18" customHeight="1" x14ac:dyDescent="0.25">
      <c r="A156" s="62"/>
      <c r="B156" s="63"/>
      <c r="C156" s="64"/>
      <c r="D156" s="42"/>
      <c r="E156" s="42"/>
      <c r="F156" s="66"/>
      <c r="G156" s="5">
        <v>2025</v>
      </c>
      <c r="H156" s="4">
        <f t="shared" ref="H156:H161" si="66">J156+K156+L156+M156</f>
        <v>0</v>
      </c>
      <c r="I156" s="4">
        <f t="shared" ref="I156:I161" si="67">H156</f>
        <v>0</v>
      </c>
      <c r="J156" s="4">
        <v>0</v>
      </c>
      <c r="K156" s="4">
        <v>0</v>
      </c>
      <c r="L156" s="4">
        <v>0</v>
      </c>
      <c r="M156" s="4">
        <v>0</v>
      </c>
      <c r="N156" s="67"/>
    </row>
    <row r="157" spans="1:14" ht="18" customHeight="1" x14ac:dyDescent="0.25">
      <c r="A157" s="62"/>
      <c r="B157" s="63"/>
      <c r="C157" s="64"/>
      <c r="D157" s="42"/>
      <c r="E157" s="42"/>
      <c r="F157" s="66"/>
      <c r="G157" s="5">
        <v>2026</v>
      </c>
      <c r="H157" s="4">
        <f t="shared" si="66"/>
        <v>29535.8</v>
      </c>
      <c r="I157" s="4">
        <f>H157</f>
        <v>29535.8</v>
      </c>
      <c r="J157" s="4">
        <v>0</v>
      </c>
      <c r="K157" s="4">
        <v>27763.7</v>
      </c>
      <c r="L157" s="4">
        <v>1772.1</v>
      </c>
      <c r="M157" s="4">
        <v>0</v>
      </c>
      <c r="N157" s="67"/>
    </row>
    <row r="158" spans="1:14" ht="18" customHeight="1" x14ac:dyDescent="0.25">
      <c r="A158" s="62"/>
      <c r="B158" s="63"/>
      <c r="C158" s="64"/>
      <c r="D158" s="42"/>
      <c r="E158" s="42"/>
      <c r="F158" s="66"/>
      <c r="G158" s="5">
        <v>2027</v>
      </c>
      <c r="H158" s="4">
        <f t="shared" si="66"/>
        <v>0</v>
      </c>
      <c r="I158" s="4">
        <f>H158</f>
        <v>0</v>
      </c>
      <c r="J158" s="4">
        <v>0</v>
      </c>
      <c r="K158" s="4">
        <v>0</v>
      </c>
      <c r="L158" s="4">
        <v>0</v>
      </c>
      <c r="M158" s="4">
        <v>0</v>
      </c>
      <c r="N158" s="67"/>
    </row>
    <row r="159" spans="1:14" ht="18" customHeight="1" x14ac:dyDescent="0.25">
      <c r="A159" s="62"/>
      <c r="B159" s="63"/>
      <c r="C159" s="64"/>
      <c r="D159" s="42"/>
      <c r="E159" s="42"/>
      <c r="F159" s="66"/>
      <c r="G159" s="5">
        <v>2028</v>
      </c>
      <c r="H159" s="4">
        <f t="shared" si="66"/>
        <v>0</v>
      </c>
      <c r="I159" s="4">
        <f t="shared" si="67"/>
        <v>0</v>
      </c>
      <c r="J159" s="4">
        <v>0</v>
      </c>
      <c r="K159" s="37">
        <v>0</v>
      </c>
      <c r="L159" s="37">
        <v>0</v>
      </c>
      <c r="M159" s="4">
        <v>0</v>
      </c>
      <c r="N159" s="67"/>
    </row>
    <row r="160" spans="1:14" ht="18" customHeight="1" x14ac:dyDescent="0.25">
      <c r="A160" s="62"/>
      <c r="B160" s="63"/>
      <c r="C160" s="64"/>
      <c r="D160" s="42"/>
      <c r="E160" s="42"/>
      <c r="F160" s="66"/>
      <c r="G160" s="5">
        <v>2029</v>
      </c>
      <c r="H160" s="4">
        <f t="shared" si="66"/>
        <v>0</v>
      </c>
      <c r="I160" s="4">
        <f t="shared" si="67"/>
        <v>0</v>
      </c>
      <c r="J160" s="4">
        <v>0</v>
      </c>
      <c r="K160" s="4">
        <v>0</v>
      </c>
      <c r="L160" s="4">
        <v>0</v>
      </c>
      <c r="M160" s="4">
        <v>0</v>
      </c>
      <c r="N160" s="67"/>
    </row>
    <row r="161" spans="1:14" ht="18" customHeight="1" x14ac:dyDescent="0.25">
      <c r="A161" s="62"/>
      <c r="B161" s="63"/>
      <c r="C161" s="64"/>
      <c r="D161" s="42"/>
      <c r="E161" s="42"/>
      <c r="F161" s="66"/>
      <c r="G161" s="5">
        <v>2030</v>
      </c>
      <c r="H161" s="4">
        <f t="shared" si="66"/>
        <v>0</v>
      </c>
      <c r="I161" s="4">
        <f t="shared" si="67"/>
        <v>0</v>
      </c>
      <c r="J161" s="4">
        <v>0</v>
      </c>
      <c r="K161" s="4">
        <v>0</v>
      </c>
      <c r="L161" s="4">
        <v>0</v>
      </c>
      <c r="M161" s="4">
        <v>0</v>
      </c>
      <c r="N161" s="67"/>
    </row>
    <row r="162" spans="1:14" ht="18" customHeight="1" x14ac:dyDescent="0.25">
      <c r="A162" s="62" t="s">
        <v>45</v>
      </c>
      <c r="B162" s="63" t="s">
        <v>46</v>
      </c>
      <c r="C162" s="64" t="s">
        <v>19</v>
      </c>
      <c r="D162" s="65" t="s">
        <v>54</v>
      </c>
      <c r="E162" s="42" t="s">
        <v>30</v>
      </c>
      <c r="F162" s="66">
        <v>4999</v>
      </c>
      <c r="G162" s="14" t="s">
        <v>14</v>
      </c>
      <c r="H162" s="4">
        <f t="shared" ref="H162:M162" si="68">H163+H164+H165+H166+H167+H168</f>
        <v>4999</v>
      </c>
      <c r="I162" s="4">
        <f t="shared" si="68"/>
        <v>4999</v>
      </c>
      <c r="J162" s="4">
        <f t="shared" si="68"/>
        <v>0</v>
      </c>
      <c r="K162" s="4">
        <f t="shared" si="68"/>
        <v>4699.1000000000004</v>
      </c>
      <c r="L162" s="4">
        <f t="shared" si="68"/>
        <v>299.89999999999998</v>
      </c>
      <c r="M162" s="4">
        <f t="shared" si="68"/>
        <v>0</v>
      </c>
      <c r="N162" s="67">
        <v>2025</v>
      </c>
    </row>
    <row r="163" spans="1:14" ht="18" customHeight="1" x14ac:dyDescent="0.25">
      <c r="A163" s="62"/>
      <c r="B163" s="63"/>
      <c r="C163" s="64"/>
      <c r="D163" s="65"/>
      <c r="E163" s="42"/>
      <c r="F163" s="66"/>
      <c r="G163" s="5">
        <v>2025</v>
      </c>
      <c r="H163" s="4">
        <f t="shared" ref="H163:H168" si="69">J163+K163+L163+M163</f>
        <v>4999</v>
      </c>
      <c r="I163" s="4">
        <f t="shared" ref="I163:I168" si="70">H163</f>
        <v>4999</v>
      </c>
      <c r="J163" s="4">
        <v>0</v>
      </c>
      <c r="K163" s="4">
        <v>4699.1000000000004</v>
      </c>
      <c r="L163" s="4">
        <v>299.89999999999998</v>
      </c>
      <c r="M163" s="4">
        <v>0</v>
      </c>
      <c r="N163" s="67"/>
    </row>
    <row r="164" spans="1:14" ht="18" customHeight="1" x14ac:dyDescent="0.25">
      <c r="A164" s="62"/>
      <c r="B164" s="63"/>
      <c r="C164" s="64"/>
      <c r="D164" s="65"/>
      <c r="E164" s="42"/>
      <c r="F164" s="66"/>
      <c r="G164" s="5">
        <v>2026</v>
      </c>
      <c r="H164" s="4">
        <f t="shared" si="69"/>
        <v>0</v>
      </c>
      <c r="I164" s="4">
        <f t="shared" si="70"/>
        <v>0</v>
      </c>
      <c r="J164" s="4">
        <v>0</v>
      </c>
      <c r="K164" s="4">
        <v>0</v>
      </c>
      <c r="L164" s="4">
        <v>0</v>
      </c>
      <c r="M164" s="4">
        <v>0</v>
      </c>
      <c r="N164" s="67"/>
    </row>
    <row r="165" spans="1:14" ht="18" customHeight="1" x14ac:dyDescent="0.25">
      <c r="A165" s="62"/>
      <c r="B165" s="63"/>
      <c r="C165" s="64"/>
      <c r="D165" s="65"/>
      <c r="E165" s="42"/>
      <c r="F165" s="66"/>
      <c r="G165" s="5">
        <v>2027</v>
      </c>
      <c r="H165" s="4">
        <f t="shared" si="69"/>
        <v>0</v>
      </c>
      <c r="I165" s="4">
        <f t="shared" si="70"/>
        <v>0</v>
      </c>
      <c r="J165" s="4">
        <v>0</v>
      </c>
      <c r="K165" s="4">
        <v>0</v>
      </c>
      <c r="L165" s="4">
        <v>0</v>
      </c>
      <c r="M165" s="4">
        <v>0</v>
      </c>
      <c r="N165" s="67"/>
    </row>
    <row r="166" spans="1:14" ht="18" customHeight="1" x14ac:dyDescent="0.25">
      <c r="A166" s="62"/>
      <c r="B166" s="63"/>
      <c r="C166" s="64"/>
      <c r="D166" s="65"/>
      <c r="E166" s="42"/>
      <c r="F166" s="66"/>
      <c r="G166" s="5">
        <v>2028</v>
      </c>
      <c r="H166" s="4">
        <f t="shared" si="69"/>
        <v>0</v>
      </c>
      <c r="I166" s="4">
        <f t="shared" si="70"/>
        <v>0</v>
      </c>
      <c r="J166" s="4">
        <v>0</v>
      </c>
      <c r="K166" s="4">
        <v>0</v>
      </c>
      <c r="L166" s="4">
        <v>0</v>
      </c>
      <c r="M166" s="4">
        <v>0</v>
      </c>
      <c r="N166" s="67"/>
    </row>
    <row r="167" spans="1:14" ht="18" customHeight="1" x14ac:dyDescent="0.25">
      <c r="A167" s="62"/>
      <c r="B167" s="63"/>
      <c r="C167" s="64"/>
      <c r="D167" s="65"/>
      <c r="E167" s="42"/>
      <c r="F167" s="66"/>
      <c r="G167" s="5">
        <v>2029</v>
      </c>
      <c r="H167" s="4">
        <f t="shared" si="69"/>
        <v>0</v>
      </c>
      <c r="I167" s="4">
        <f t="shared" si="70"/>
        <v>0</v>
      </c>
      <c r="J167" s="4">
        <v>0</v>
      </c>
      <c r="K167" s="4">
        <v>0</v>
      </c>
      <c r="L167" s="4">
        <v>0</v>
      </c>
      <c r="M167" s="4">
        <v>0</v>
      </c>
      <c r="N167" s="67"/>
    </row>
    <row r="168" spans="1:14" ht="18" customHeight="1" x14ac:dyDescent="0.25">
      <c r="A168" s="62"/>
      <c r="B168" s="63"/>
      <c r="C168" s="64"/>
      <c r="D168" s="65"/>
      <c r="E168" s="42"/>
      <c r="F168" s="66"/>
      <c r="G168" s="5">
        <v>2030</v>
      </c>
      <c r="H168" s="4">
        <f t="shared" si="69"/>
        <v>0</v>
      </c>
      <c r="I168" s="4">
        <f t="shared" si="70"/>
        <v>0</v>
      </c>
      <c r="J168" s="4">
        <v>0</v>
      </c>
      <c r="K168" s="4">
        <v>0</v>
      </c>
      <c r="L168" s="4">
        <v>0</v>
      </c>
      <c r="M168" s="4">
        <v>0</v>
      </c>
      <c r="N168" s="67"/>
    </row>
    <row r="169" spans="1:14" ht="18" customHeight="1" x14ac:dyDescent="0.25">
      <c r="A169" s="62"/>
      <c r="B169" s="94" t="s">
        <v>47</v>
      </c>
      <c r="C169" s="95" t="s">
        <v>19</v>
      </c>
      <c r="D169" s="96" t="s">
        <v>55</v>
      </c>
      <c r="E169" s="97" t="s">
        <v>30</v>
      </c>
      <c r="F169" s="98">
        <v>5000</v>
      </c>
      <c r="G169" s="24" t="s">
        <v>14</v>
      </c>
      <c r="H169" s="13">
        <f t="shared" ref="H169:M169" si="71">H170+H171+H172+H173+H174+H175</f>
        <v>0</v>
      </c>
      <c r="I169" s="13">
        <f t="shared" si="71"/>
        <v>0</v>
      </c>
      <c r="J169" s="13">
        <f t="shared" si="71"/>
        <v>0</v>
      </c>
      <c r="K169" s="13">
        <f t="shared" si="71"/>
        <v>0</v>
      </c>
      <c r="L169" s="13">
        <f t="shared" si="71"/>
        <v>0</v>
      </c>
      <c r="M169" s="13">
        <f t="shared" si="71"/>
        <v>0</v>
      </c>
      <c r="N169" s="67">
        <v>2026</v>
      </c>
    </row>
    <row r="170" spans="1:14" ht="18" customHeight="1" x14ac:dyDescent="0.25">
      <c r="A170" s="62"/>
      <c r="B170" s="94"/>
      <c r="C170" s="95"/>
      <c r="D170" s="96"/>
      <c r="E170" s="97"/>
      <c r="F170" s="98"/>
      <c r="G170" s="26">
        <v>2025</v>
      </c>
      <c r="H170" s="13">
        <f t="shared" ref="H170:H175" si="72">J170+K170+L170+M170</f>
        <v>0</v>
      </c>
      <c r="I170" s="13">
        <f t="shared" ref="I170:I175" si="73">H170</f>
        <v>0</v>
      </c>
      <c r="J170" s="13">
        <v>0</v>
      </c>
      <c r="K170" s="13">
        <f>7826.7-3126.7-4700</f>
        <v>0</v>
      </c>
      <c r="L170" s="13">
        <f>499.6-199.6-300</f>
        <v>0</v>
      </c>
      <c r="M170" s="13">
        <v>0</v>
      </c>
      <c r="N170" s="67"/>
    </row>
    <row r="171" spans="1:14" ht="18" customHeight="1" x14ac:dyDescent="0.25">
      <c r="A171" s="62"/>
      <c r="B171" s="94"/>
      <c r="C171" s="95"/>
      <c r="D171" s="96"/>
      <c r="E171" s="97"/>
      <c r="F171" s="98"/>
      <c r="G171" s="26">
        <v>2026</v>
      </c>
      <c r="H171" s="13">
        <f t="shared" si="72"/>
        <v>0</v>
      </c>
      <c r="I171" s="13">
        <f t="shared" si="73"/>
        <v>0</v>
      </c>
      <c r="J171" s="13">
        <v>0</v>
      </c>
      <c r="K171" s="13">
        <v>0</v>
      </c>
      <c r="L171" s="13">
        <v>0</v>
      </c>
      <c r="M171" s="13">
        <v>0</v>
      </c>
      <c r="N171" s="67"/>
    </row>
    <row r="172" spans="1:14" ht="18" customHeight="1" x14ac:dyDescent="0.25">
      <c r="A172" s="62"/>
      <c r="B172" s="94"/>
      <c r="C172" s="95"/>
      <c r="D172" s="96"/>
      <c r="E172" s="97"/>
      <c r="F172" s="98"/>
      <c r="G172" s="26">
        <v>2027</v>
      </c>
      <c r="H172" s="13">
        <f t="shared" si="72"/>
        <v>0</v>
      </c>
      <c r="I172" s="13">
        <f t="shared" si="73"/>
        <v>0</v>
      </c>
      <c r="J172" s="13">
        <v>0</v>
      </c>
      <c r="K172" s="13">
        <v>0</v>
      </c>
      <c r="L172" s="13">
        <v>0</v>
      </c>
      <c r="M172" s="13">
        <v>0</v>
      </c>
      <c r="N172" s="67"/>
    </row>
    <row r="173" spans="1:14" ht="18" customHeight="1" x14ac:dyDescent="0.25">
      <c r="A173" s="62"/>
      <c r="B173" s="94"/>
      <c r="C173" s="95"/>
      <c r="D173" s="96"/>
      <c r="E173" s="97"/>
      <c r="F173" s="98"/>
      <c r="G173" s="26">
        <v>2028</v>
      </c>
      <c r="H173" s="13">
        <f t="shared" si="72"/>
        <v>0</v>
      </c>
      <c r="I173" s="13">
        <f t="shared" si="73"/>
        <v>0</v>
      </c>
      <c r="J173" s="13">
        <v>0</v>
      </c>
      <c r="K173" s="13">
        <v>0</v>
      </c>
      <c r="L173" s="13">
        <v>0</v>
      </c>
      <c r="M173" s="13">
        <v>0</v>
      </c>
      <c r="N173" s="67"/>
    </row>
    <row r="174" spans="1:14" ht="18" customHeight="1" x14ac:dyDescent="0.25">
      <c r="A174" s="62"/>
      <c r="B174" s="94"/>
      <c r="C174" s="95"/>
      <c r="D174" s="96"/>
      <c r="E174" s="97"/>
      <c r="F174" s="98"/>
      <c r="G174" s="26">
        <v>2029</v>
      </c>
      <c r="H174" s="13">
        <f t="shared" si="72"/>
        <v>0</v>
      </c>
      <c r="I174" s="13">
        <f t="shared" si="73"/>
        <v>0</v>
      </c>
      <c r="J174" s="13">
        <v>0</v>
      </c>
      <c r="K174" s="13">
        <v>0</v>
      </c>
      <c r="L174" s="13">
        <v>0</v>
      </c>
      <c r="M174" s="13">
        <v>0</v>
      </c>
      <c r="N174" s="67"/>
    </row>
    <row r="175" spans="1:14" ht="18" customHeight="1" x14ac:dyDescent="0.25">
      <c r="A175" s="62"/>
      <c r="B175" s="94"/>
      <c r="C175" s="95"/>
      <c r="D175" s="96"/>
      <c r="E175" s="97"/>
      <c r="F175" s="98"/>
      <c r="G175" s="26">
        <v>2030</v>
      </c>
      <c r="H175" s="13">
        <f t="shared" si="72"/>
        <v>0</v>
      </c>
      <c r="I175" s="13">
        <f t="shared" si="73"/>
        <v>0</v>
      </c>
      <c r="J175" s="13">
        <v>0</v>
      </c>
      <c r="K175" s="13">
        <v>0</v>
      </c>
      <c r="L175" s="13">
        <v>0</v>
      </c>
      <c r="M175" s="13">
        <v>0</v>
      </c>
      <c r="N175" s="67"/>
    </row>
    <row r="176" spans="1:14" ht="18" customHeight="1" x14ac:dyDescent="0.25">
      <c r="A176" s="62" t="s">
        <v>57</v>
      </c>
      <c r="B176" s="63" t="s">
        <v>48</v>
      </c>
      <c r="C176" s="64" t="s">
        <v>19</v>
      </c>
      <c r="D176" s="65" t="s">
        <v>56</v>
      </c>
      <c r="E176" s="42" t="s">
        <v>30</v>
      </c>
      <c r="F176" s="66">
        <v>4150</v>
      </c>
      <c r="G176" s="14" t="s">
        <v>14</v>
      </c>
      <c r="H176" s="4">
        <f t="shared" ref="H176:M176" si="74">H177+H178+H179+H180+H181+H182</f>
        <v>4150</v>
      </c>
      <c r="I176" s="4">
        <f t="shared" si="74"/>
        <v>4150</v>
      </c>
      <c r="J176" s="4">
        <f t="shared" si="74"/>
        <v>0</v>
      </c>
      <c r="K176" s="4">
        <f t="shared" si="74"/>
        <v>3901</v>
      </c>
      <c r="L176" s="4">
        <f t="shared" si="74"/>
        <v>249</v>
      </c>
      <c r="M176" s="4">
        <f t="shared" si="74"/>
        <v>0</v>
      </c>
      <c r="N176" s="67">
        <v>2026</v>
      </c>
    </row>
    <row r="177" spans="1:14" ht="18" customHeight="1" x14ac:dyDescent="0.25">
      <c r="A177" s="62"/>
      <c r="B177" s="63"/>
      <c r="C177" s="64"/>
      <c r="D177" s="65"/>
      <c r="E177" s="42"/>
      <c r="F177" s="66"/>
      <c r="G177" s="5">
        <v>2025</v>
      </c>
      <c r="H177" s="4">
        <f t="shared" ref="H177:H182" si="75">J177+K177+L177+M177</f>
        <v>4150</v>
      </c>
      <c r="I177" s="4">
        <f t="shared" ref="I177:I182" si="76">H177</f>
        <v>4150</v>
      </c>
      <c r="J177" s="4">
        <v>0</v>
      </c>
      <c r="K177" s="13">
        <v>3901</v>
      </c>
      <c r="L177" s="13">
        <v>249</v>
      </c>
      <c r="M177" s="4">
        <v>0</v>
      </c>
      <c r="N177" s="67"/>
    </row>
    <row r="178" spans="1:14" ht="18" customHeight="1" x14ac:dyDescent="0.25">
      <c r="A178" s="62"/>
      <c r="B178" s="63"/>
      <c r="C178" s="64"/>
      <c r="D178" s="65"/>
      <c r="E178" s="42"/>
      <c r="F178" s="66"/>
      <c r="G178" s="5">
        <v>2026</v>
      </c>
      <c r="H178" s="4">
        <f t="shared" si="75"/>
        <v>0</v>
      </c>
      <c r="I178" s="4">
        <f t="shared" si="76"/>
        <v>0</v>
      </c>
      <c r="J178" s="4">
        <v>0</v>
      </c>
      <c r="K178" s="4">
        <v>0</v>
      </c>
      <c r="L178" s="4">
        <v>0</v>
      </c>
      <c r="M178" s="4">
        <v>0</v>
      </c>
      <c r="N178" s="67"/>
    </row>
    <row r="179" spans="1:14" ht="18" customHeight="1" x14ac:dyDescent="0.25">
      <c r="A179" s="62"/>
      <c r="B179" s="63"/>
      <c r="C179" s="64"/>
      <c r="D179" s="65"/>
      <c r="E179" s="42"/>
      <c r="F179" s="66"/>
      <c r="G179" s="5">
        <v>2027</v>
      </c>
      <c r="H179" s="4">
        <f t="shared" si="75"/>
        <v>0</v>
      </c>
      <c r="I179" s="4">
        <f t="shared" si="76"/>
        <v>0</v>
      </c>
      <c r="J179" s="4">
        <v>0</v>
      </c>
      <c r="K179" s="4">
        <v>0</v>
      </c>
      <c r="L179" s="4">
        <v>0</v>
      </c>
      <c r="M179" s="4">
        <v>0</v>
      </c>
      <c r="N179" s="67"/>
    </row>
    <row r="180" spans="1:14" ht="18" customHeight="1" x14ac:dyDescent="0.25">
      <c r="A180" s="62"/>
      <c r="B180" s="63"/>
      <c r="C180" s="64"/>
      <c r="D180" s="65"/>
      <c r="E180" s="42"/>
      <c r="F180" s="66"/>
      <c r="G180" s="5">
        <v>2028</v>
      </c>
      <c r="H180" s="4">
        <f t="shared" si="75"/>
        <v>0</v>
      </c>
      <c r="I180" s="4">
        <f t="shared" si="76"/>
        <v>0</v>
      </c>
      <c r="J180" s="4">
        <v>0</v>
      </c>
      <c r="K180" s="4">
        <v>0</v>
      </c>
      <c r="L180" s="4">
        <v>0</v>
      </c>
      <c r="M180" s="4">
        <v>0</v>
      </c>
      <c r="N180" s="67"/>
    </row>
    <row r="181" spans="1:14" ht="18" customHeight="1" x14ac:dyDescent="0.25">
      <c r="A181" s="62"/>
      <c r="B181" s="63"/>
      <c r="C181" s="64"/>
      <c r="D181" s="65"/>
      <c r="E181" s="42"/>
      <c r="F181" s="66"/>
      <c r="G181" s="5">
        <v>2029</v>
      </c>
      <c r="H181" s="4">
        <f t="shared" si="75"/>
        <v>0</v>
      </c>
      <c r="I181" s="4">
        <f t="shared" si="76"/>
        <v>0</v>
      </c>
      <c r="J181" s="4">
        <v>0</v>
      </c>
      <c r="K181" s="4">
        <v>0</v>
      </c>
      <c r="L181" s="4">
        <v>0</v>
      </c>
      <c r="M181" s="4">
        <v>0</v>
      </c>
      <c r="N181" s="67"/>
    </row>
    <row r="182" spans="1:14" ht="18" customHeight="1" x14ac:dyDescent="0.25">
      <c r="A182" s="62"/>
      <c r="B182" s="63"/>
      <c r="C182" s="64"/>
      <c r="D182" s="65"/>
      <c r="E182" s="42"/>
      <c r="F182" s="66"/>
      <c r="G182" s="5">
        <v>2030</v>
      </c>
      <c r="H182" s="4">
        <f t="shared" si="75"/>
        <v>0</v>
      </c>
      <c r="I182" s="4">
        <f t="shared" si="76"/>
        <v>0</v>
      </c>
      <c r="J182" s="4">
        <v>0</v>
      </c>
      <c r="K182" s="4">
        <v>0</v>
      </c>
      <c r="L182" s="4">
        <v>0</v>
      </c>
      <c r="M182" s="4">
        <v>0</v>
      </c>
      <c r="N182" s="67"/>
    </row>
    <row r="183" spans="1:14" ht="18" customHeight="1" x14ac:dyDescent="0.25">
      <c r="A183" s="62" t="s">
        <v>49</v>
      </c>
      <c r="B183" s="80" t="s">
        <v>59</v>
      </c>
      <c r="C183" s="64" t="s">
        <v>19</v>
      </c>
      <c r="D183" s="83"/>
      <c r="E183" s="42" t="s">
        <v>30</v>
      </c>
      <c r="F183" s="71">
        <v>35567.800000000003</v>
      </c>
      <c r="G183" s="14" t="s">
        <v>14</v>
      </c>
      <c r="H183" s="4">
        <f t="shared" ref="H183:M183" si="77">H184+H185+H186+H187+H188+H189</f>
        <v>35567.799999999996</v>
      </c>
      <c r="I183" s="4">
        <f t="shared" si="77"/>
        <v>35567.799999999996</v>
      </c>
      <c r="J183" s="4">
        <f t="shared" si="77"/>
        <v>0</v>
      </c>
      <c r="K183" s="4">
        <f t="shared" si="77"/>
        <v>33433.699999999997</v>
      </c>
      <c r="L183" s="4">
        <f t="shared" si="77"/>
        <v>2134.1</v>
      </c>
      <c r="M183" s="4">
        <f t="shared" si="77"/>
        <v>0</v>
      </c>
      <c r="N183" s="74">
        <v>2026</v>
      </c>
    </row>
    <row r="184" spans="1:14" ht="18" customHeight="1" x14ac:dyDescent="0.25">
      <c r="A184" s="62"/>
      <c r="B184" s="81"/>
      <c r="C184" s="64"/>
      <c r="D184" s="84"/>
      <c r="E184" s="42"/>
      <c r="F184" s="72"/>
      <c r="G184" s="5">
        <v>2025</v>
      </c>
      <c r="H184" s="4">
        <f t="shared" ref="H184:H189" si="78">J184+K184+L184+M184</f>
        <v>0</v>
      </c>
      <c r="I184" s="4">
        <f t="shared" ref="I184:I189" si="79">H184</f>
        <v>0</v>
      </c>
      <c r="J184" s="4">
        <v>0</v>
      </c>
      <c r="K184" s="4">
        <v>0</v>
      </c>
      <c r="L184" s="4">
        <v>0</v>
      </c>
      <c r="M184" s="4">
        <v>0</v>
      </c>
      <c r="N184" s="75"/>
    </row>
    <row r="185" spans="1:14" ht="18" customHeight="1" x14ac:dyDescent="0.25">
      <c r="A185" s="62"/>
      <c r="B185" s="81"/>
      <c r="C185" s="64"/>
      <c r="D185" s="84"/>
      <c r="E185" s="42"/>
      <c r="F185" s="72"/>
      <c r="G185" s="5">
        <v>2026</v>
      </c>
      <c r="H185" s="4">
        <f t="shared" si="78"/>
        <v>35567.799999999996</v>
      </c>
      <c r="I185" s="4">
        <f t="shared" si="79"/>
        <v>35567.799999999996</v>
      </c>
      <c r="J185" s="4">
        <v>0</v>
      </c>
      <c r="K185" s="4">
        <v>33433.699999999997</v>
      </c>
      <c r="L185" s="4">
        <v>2134.1</v>
      </c>
      <c r="M185" s="4">
        <v>0</v>
      </c>
      <c r="N185" s="75"/>
    </row>
    <row r="186" spans="1:14" ht="18" customHeight="1" x14ac:dyDescent="0.25">
      <c r="A186" s="62"/>
      <c r="B186" s="81"/>
      <c r="C186" s="64"/>
      <c r="D186" s="84"/>
      <c r="E186" s="42"/>
      <c r="F186" s="72"/>
      <c r="G186" s="5">
        <v>2027</v>
      </c>
      <c r="H186" s="4">
        <f t="shared" si="78"/>
        <v>0</v>
      </c>
      <c r="I186" s="4">
        <f t="shared" si="79"/>
        <v>0</v>
      </c>
      <c r="J186" s="4">
        <v>0</v>
      </c>
      <c r="K186" s="4">
        <v>0</v>
      </c>
      <c r="L186" s="4">
        <v>0</v>
      </c>
      <c r="M186" s="4">
        <v>0</v>
      </c>
      <c r="N186" s="75"/>
    </row>
    <row r="187" spans="1:14" ht="18" customHeight="1" x14ac:dyDescent="0.25">
      <c r="A187" s="62"/>
      <c r="B187" s="81"/>
      <c r="C187" s="64"/>
      <c r="D187" s="84"/>
      <c r="E187" s="42"/>
      <c r="F187" s="72"/>
      <c r="G187" s="5">
        <v>2028</v>
      </c>
      <c r="H187" s="4">
        <f t="shared" si="78"/>
        <v>0</v>
      </c>
      <c r="I187" s="4">
        <f t="shared" si="79"/>
        <v>0</v>
      </c>
      <c r="J187" s="4">
        <v>0</v>
      </c>
      <c r="K187" s="4">
        <v>0</v>
      </c>
      <c r="L187" s="4">
        <v>0</v>
      </c>
      <c r="M187" s="4">
        <v>0</v>
      </c>
      <c r="N187" s="75"/>
    </row>
    <row r="188" spans="1:14" ht="18" customHeight="1" x14ac:dyDescent="0.25">
      <c r="A188" s="62"/>
      <c r="B188" s="81"/>
      <c r="C188" s="64"/>
      <c r="D188" s="84"/>
      <c r="E188" s="42"/>
      <c r="F188" s="72"/>
      <c r="G188" s="5">
        <v>2029</v>
      </c>
      <c r="H188" s="4">
        <f t="shared" si="78"/>
        <v>0</v>
      </c>
      <c r="I188" s="4">
        <f t="shared" si="79"/>
        <v>0</v>
      </c>
      <c r="J188" s="4">
        <v>0</v>
      </c>
      <c r="K188" s="4">
        <v>0</v>
      </c>
      <c r="L188" s="4">
        <v>0</v>
      </c>
      <c r="M188" s="4">
        <v>0</v>
      </c>
      <c r="N188" s="75"/>
    </row>
    <row r="189" spans="1:14" ht="18" customHeight="1" x14ac:dyDescent="0.25">
      <c r="A189" s="62"/>
      <c r="B189" s="82"/>
      <c r="C189" s="64"/>
      <c r="D189" s="85"/>
      <c r="E189" s="42"/>
      <c r="F189" s="73"/>
      <c r="G189" s="5">
        <v>2030</v>
      </c>
      <c r="H189" s="4">
        <f t="shared" si="78"/>
        <v>0</v>
      </c>
      <c r="I189" s="4">
        <f t="shared" si="79"/>
        <v>0</v>
      </c>
      <c r="J189" s="4">
        <v>0</v>
      </c>
      <c r="K189" s="4">
        <v>0</v>
      </c>
      <c r="L189" s="4">
        <v>0</v>
      </c>
      <c r="M189" s="4">
        <v>0</v>
      </c>
      <c r="N189" s="76"/>
    </row>
    <row r="190" spans="1:14" ht="18" customHeight="1" x14ac:dyDescent="0.25">
      <c r="A190" s="77" t="s">
        <v>58</v>
      </c>
      <c r="B190" s="80" t="s">
        <v>64</v>
      </c>
      <c r="C190" s="64" t="s">
        <v>19</v>
      </c>
      <c r="D190" s="83"/>
      <c r="E190" s="42" t="s">
        <v>30</v>
      </c>
      <c r="F190" s="71">
        <v>69090.8</v>
      </c>
      <c r="G190" s="14" t="s">
        <v>14</v>
      </c>
      <c r="H190" s="4">
        <f t="shared" ref="H190:M190" si="80">H191+H192+H193+H194+H195+H196</f>
        <v>69090.8</v>
      </c>
      <c r="I190" s="4">
        <f t="shared" si="80"/>
        <v>69090.8</v>
      </c>
      <c r="J190" s="4">
        <f t="shared" si="80"/>
        <v>0</v>
      </c>
      <c r="K190" s="4">
        <f t="shared" si="80"/>
        <v>64945.3</v>
      </c>
      <c r="L190" s="4">
        <f t="shared" si="80"/>
        <v>4145.5</v>
      </c>
      <c r="M190" s="4">
        <f t="shared" si="80"/>
        <v>0</v>
      </c>
      <c r="N190" s="17"/>
    </row>
    <row r="191" spans="1:14" ht="18" customHeight="1" x14ac:dyDescent="0.25">
      <c r="A191" s="78"/>
      <c r="B191" s="81"/>
      <c r="C191" s="64"/>
      <c r="D191" s="84"/>
      <c r="E191" s="42"/>
      <c r="F191" s="72"/>
      <c r="G191" s="5">
        <v>2025</v>
      </c>
      <c r="H191" s="4">
        <f t="shared" ref="H191:H196" si="81">J191+K191+L191+M191</f>
        <v>0</v>
      </c>
      <c r="I191" s="4">
        <f t="shared" ref="I191:I196" si="82">H191</f>
        <v>0</v>
      </c>
      <c r="J191" s="4">
        <v>0</v>
      </c>
      <c r="K191" s="4">
        <v>0</v>
      </c>
      <c r="L191" s="4">
        <v>0</v>
      </c>
      <c r="M191" s="4">
        <v>0</v>
      </c>
      <c r="N191" s="17"/>
    </row>
    <row r="192" spans="1:14" ht="18" customHeight="1" x14ac:dyDescent="0.25">
      <c r="A192" s="78"/>
      <c r="B192" s="81"/>
      <c r="C192" s="64"/>
      <c r="D192" s="84"/>
      <c r="E192" s="42"/>
      <c r="F192" s="72"/>
      <c r="G192" s="5">
        <v>2026</v>
      </c>
      <c r="H192" s="4">
        <f t="shared" si="81"/>
        <v>0</v>
      </c>
      <c r="I192" s="4">
        <f t="shared" si="82"/>
        <v>0</v>
      </c>
      <c r="J192" s="4">
        <v>0</v>
      </c>
      <c r="K192" s="4">
        <v>0</v>
      </c>
      <c r="L192" s="4">
        <v>0</v>
      </c>
      <c r="M192" s="4">
        <v>0</v>
      </c>
      <c r="N192" s="17"/>
    </row>
    <row r="193" spans="1:14" ht="18" customHeight="1" x14ac:dyDescent="0.25">
      <c r="A193" s="78"/>
      <c r="B193" s="81"/>
      <c r="C193" s="64"/>
      <c r="D193" s="84"/>
      <c r="E193" s="42"/>
      <c r="F193" s="72"/>
      <c r="G193" s="5">
        <v>2027</v>
      </c>
      <c r="H193" s="4">
        <f t="shared" si="81"/>
        <v>69090.8</v>
      </c>
      <c r="I193" s="4">
        <f t="shared" si="82"/>
        <v>69090.8</v>
      </c>
      <c r="J193" s="4">
        <v>0</v>
      </c>
      <c r="K193" s="4">
        <v>64945.3</v>
      </c>
      <c r="L193" s="4">
        <v>4145.5</v>
      </c>
      <c r="M193" s="4">
        <v>0</v>
      </c>
      <c r="N193" s="17"/>
    </row>
    <row r="194" spans="1:14" ht="18" customHeight="1" x14ac:dyDescent="0.25">
      <c r="A194" s="78"/>
      <c r="B194" s="81"/>
      <c r="C194" s="64"/>
      <c r="D194" s="84"/>
      <c r="E194" s="42"/>
      <c r="F194" s="72"/>
      <c r="G194" s="5">
        <v>2028</v>
      </c>
      <c r="H194" s="4">
        <f t="shared" si="81"/>
        <v>0</v>
      </c>
      <c r="I194" s="4">
        <f t="shared" si="82"/>
        <v>0</v>
      </c>
      <c r="J194" s="4">
        <v>0</v>
      </c>
      <c r="K194" s="4">
        <v>0</v>
      </c>
      <c r="L194" s="4">
        <v>0</v>
      </c>
      <c r="M194" s="4">
        <v>0</v>
      </c>
      <c r="N194" s="17"/>
    </row>
    <row r="195" spans="1:14" ht="18" customHeight="1" x14ac:dyDescent="0.25">
      <c r="A195" s="78"/>
      <c r="B195" s="81"/>
      <c r="C195" s="64"/>
      <c r="D195" s="84"/>
      <c r="E195" s="42"/>
      <c r="F195" s="72"/>
      <c r="G195" s="5">
        <v>2029</v>
      </c>
      <c r="H195" s="4">
        <f t="shared" si="81"/>
        <v>0</v>
      </c>
      <c r="I195" s="4">
        <f t="shared" si="82"/>
        <v>0</v>
      </c>
      <c r="J195" s="4">
        <v>0</v>
      </c>
      <c r="K195" s="4">
        <v>0</v>
      </c>
      <c r="L195" s="4">
        <v>0</v>
      </c>
      <c r="M195" s="4">
        <v>0</v>
      </c>
      <c r="N195" s="17"/>
    </row>
    <row r="196" spans="1:14" ht="18" customHeight="1" x14ac:dyDescent="0.25">
      <c r="A196" s="79"/>
      <c r="B196" s="82"/>
      <c r="C196" s="64"/>
      <c r="D196" s="85"/>
      <c r="E196" s="42"/>
      <c r="F196" s="73"/>
      <c r="G196" s="5">
        <v>2030</v>
      </c>
      <c r="H196" s="4">
        <f t="shared" si="81"/>
        <v>0</v>
      </c>
      <c r="I196" s="4">
        <f t="shared" si="82"/>
        <v>0</v>
      </c>
      <c r="J196" s="4">
        <v>0</v>
      </c>
      <c r="K196" s="4">
        <v>0</v>
      </c>
      <c r="L196" s="4">
        <v>0</v>
      </c>
      <c r="M196" s="4">
        <v>0</v>
      </c>
      <c r="N196" s="17"/>
    </row>
    <row r="197" spans="1:14" ht="18" customHeight="1" x14ac:dyDescent="0.25">
      <c r="A197" s="68" t="s">
        <v>23</v>
      </c>
      <c r="B197" s="63" t="s">
        <v>24</v>
      </c>
      <c r="C197" s="64" t="s">
        <v>19</v>
      </c>
      <c r="D197" s="42" t="s">
        <v>26</v>
      </c>
      <c r="E197" s="42" t="s">
        <v>30</v>
      </c>
      <c r="F197" s="66">
        <v>12500</v>
      </c>
      <c r="G197" s="14" t="s">
        <v>14</v>
      </c>
      <c r="H197" s="4">
        <f t="shared" ref="H197:M197" si="83">H198+H199+H200+H201+H202+H203</f>
        <v>12500</v>
      </c>
      <c r="I197" s="4">
        <f t="shared" si="83"/>
        <v>12500</v>
      </c>
      <c r="J197" s="4">
        <f t="shared" si="83"/>
        <v>0</v>
      </c>
      <c r="K197" s="4">
        <f t="shared" si="83"/>
        <v>0</v>
      </c>
      <c r="L197" s="4">
        <f t="shared" si="83"/>
        <v>12500</v>
      </c>
      <c r="M197" s="4">
        <f t="shared" si="83"/>
        <v>0</v>
      </c>
      <c r="N197" s="67">
        <v>2025</v>
      </c>
    </row>
    <row r="198" spans="1:14" ht="18" customHeight="1" x14ac:dyDescent="0.25">
      <c r="A198" s="69"/>
      <c r="B198" s="63"/>
      <c r="C198" s="64"/>
      <c r="D198" s="42"/>
      <c r="E198" s="42"/>
      <c r="F198" s="66"/>
      <c r="G198" s="5">
        <v>2025</v>
      </c>
      <c r="H198" s="4">
        <f t="shared" ref="H198:H203" si="84">J198+K198+L198+M198</f>
        <v>12500</v>
      </c>
      <c r="I198" s="4">
        <f t="shared" ref="I198:I203" si="85">H198</f>
        <v>12500</v>
      </c>
      <c r="J198" s="4">
        <v>0</v>
      </c>
      <c r="K198" s="4">
        <v>0</v>
      </c>
      <c r="L198" s="4">
        <f>14514.6-2014.6</f>
        <v>12500</v>
      </c>
      <c r="M198" s="4">
        <v>0</v>
      </c>
      <c r="N198" s="67"/>
    </row>
    <row r="199" spans="1:14" ht="18" customHeight="1" x14ac:dyDescent="0.25">
      <c r="A199" s="69"/>
      <c r="B199" s="63"/>
      <c r="C199" s="64"/>
      <c r="D199" s="42"/>
      <c r="E199" s="42"/>
      <c r="F199" s="66"/>
      <c r="G199" s="5">
        <v>2026</v>
      </c>
      <c r="H199" s="4">
        <f t="shared" si="84"/>
        <v>0</v>
      </c>
      <c r="I199" s="4">
        <f t="shared" si="85"/>
        <v>0</v>
      </c>
      <c r="J199" s="4">
        <v>0</v>
      </c>
      <c r="K199" s="4">
        <v>0</v>
      </c>
      <c r="L199" s="4">
        <v>0</v>
      </c>
      <c r="M199" s="4">
        <v>0</v>
      </c>
      <c r="N199" s="67"/>
    </row>
    <row r="200" spans="1:14" ht="18" customHeight="1" x14ac:dyDescent="0.25">
      <c r="A200" s="69"/>
      <c r="B200" s="63"/>
      <c r="C200" s="64"/>
      <c r="D200" s="42"/>
      <c r="E200" s="42"/>
      <c r="F200" s="66"/>
      <c r="G200" s="5">
        <v>2027</v>
      </c>
      <c r="H200" s="4">
        <f t="shared" si="84"/>
        <v>0</v>
      </c>
      <c r="I200" s="4">
        <f t="shared" si="85"/>
        <v>0</v>
      </c>
      <c r="J200" s="4">
        <v>0</v>
      </c>
      <c r="K200" s="4">
        <v>0</v>
      </c>
      <c r="L200" s="4">
        <v>0</v>
      </c>
      <c r="M200" s="4">
        <v>0</v>
      </c>
      <c r="N200" s="67"/>
    </row>
    <row r="201" spans="1:14" ht="18" customHeight="1" x14ac:dyDescent="0.25">
      <c r="A201" s="69"/>
      <c r="B201" s="63"/>
      <c r="C201" s="64"/>
      <c r="D201" s="42"/>
      <c r="E201" s="42"/>
      <c r="F201" s="66"/>
      <c r="G201" s="5">
        <v>2028</v>
      </c>
      <c r="H201" s="4">
        <f t="shared" si="84"/>
        <v>0</v>
      </c>
      <c r="I201" s="4">
        <f t="shared" si="85"/>
        <v>0</v>
      </c>
      <c r="J201" s="4">
        <v>0</v>
      </c>
      <c r="K201" s="4">
        <v>0</v>
      </c>
      <c r="L201" s="4">
        <v>0</v>
      </c>
      <c r="M201" s="4">
        <v>0</v>
      </c>
      <c r="N201" s="67"/>
    </row>
    <row r="202" spans="1:14" ht="18" customHeight="1" x14ac:dyDescent="0.25">
      <c r="A202" s="69"/>
      <c r="B202" s="63"/>
      <c r="C202" s="64"/>
      <c r="D202" s="42"/>
      <c r="E202" s="42"/>
      <c r="F202" s="66"/>
      <c r="G202" s="5">
        <v>2029</v>
      </c>
      <c r="H202" s="4">
        <f t="shared" si="84"/>
        <v>0</v>
      </c>
      <c r="I202" s="4">
        <f t="shared" si="85"/>
        <v>0</v>
      </c>
      <c r="J202" s="4">
        <v>0</v>
      </c>
      <c r="K202" s="4">
        <v>0</v>
      </c>
      <c r="L202" s="4">
        <v>0</v>
      </c>
      <c r="M202" s="4">
        <v>0</v>
      </c>
      <c r="N202" s="67"/>
    </row>
    <row r="203" spans="1:14" ht="18" customHeight="1" x14ac:dyDescent="0.25">
      <c r="A203" s="70"/>
      <c r="B203" s="63"/>
      <c r="C203" s="64"/>
      <c r="D203" s="42"/>
      <c r="E203" s="42"/>
      <c r="F203" s="66"/>
      <c r="G203" s="5">
        <v>2030</v>
      </c>
      <c r="H203" s="4">
        <f t="shared" si="84"/>
        <v>0</v>
      </c>
      <c r="I203" s="4">
        <f t="shared" si="85"/>
        <v>0</v>
      </c>
      <c r="J203" s="4">
        <v>0</v>
      </c>
      <c r="K203" s="4">
        <v>0</v>
      </c>
      <c r="L203" s="4">
        <v>0</v>
      </c>
      <c r="M203" s="4">
        <v>0</v>
      </c>
      <c r="N203" s="67"/>
    </row>
    <row r="204" spans="1:14" ht="18" customHeight="1" x14ac:dyDescent="0.25">
      <c r="A204" s="92" t="s">
        <v>25</v>
      </c>
      <c r="B204" s="63" t="s">
        <v>35</v>
      </c>
      <c r="C204" s="93" t="s">
        <v>27</v>
      </c>
      <c r="D204" s="42" t="s">
        <v>28</v>
      </c>
      <c r="E204" s="42" t="s">
        <v>30</v>
      </c>
      <c r="F204" s="42">
        <v>228.3</v>
      </c>
      <c r="G204" s="14" t="s">
        <v>14</v>
      </c>
      <c r="H204" s="4">
        <f t="shared" ref="H204:M204" si="86">H205+H206+H207+H208+H209+H210</f>
        <v>228.3</v>
      </c>
      <c r="I204" s="4">
        <f t="shared" si="86"/>
        <v>0</v>
      </c>
      <c r="J204" s="4">
        <f t="shared" si="86"/>
        <v>0</v>
      </c>
      <c r="K204" s="4">
        <f t="shared" si="86"/>
        <v>0</v>
      </c>
      <c r="L204" s="4">
        <f t="shared" si="86"/>
        <v>228.3</v>
      </c>
      <c r="M204" s="4">
        <f t="shared" si="86"/>
        <v>0</v>
      </c>
      <c r="N204" s="43">
        <v>2025</v>
      </c>
    </row>
    <row r="205" spans="1:14" ht="18" customHeight="1" x14ac:dyDescent="0.25">
      <c r="A205" s="92"/>
      <c r="B205" s="63"/>
      <c r="C205" s="93"/>
      <c r="D205" s="42"/>
      <c r="E205" s="42"/>
      <c r="F205" s="42"/>
      <c r="G205" s="5">
        <v>2025</v>
      </c>
      <c r="H205" s="4">
        <f t="shared" ref="H205:H210" si="87">J205+K205+L205+M205</f>
        <v>228.3</v>
      </c>
      <c r="I205" s="4">
        <v>0</v>
      </c>
      <c r="J205" s="4">
        <v>0</v>
      </c>
      <c r="K205" s="4">
        <v>0</v>
      </c>
      <c r="L205" s="4">
        <v>228.3</v>
      </c>
      <c r="M205" s="4">
        <v>0</v>
      </c>
      <c r="N205" s="43"/>
    </row>
    <row r="206" spans="1:14" ht="18" customHeight="1" x14ac:dyDescent="0.25">
      <c r="A206" s="92"/>
      <c r="B206" s="63"/>
      <c r="C206" s="93"/>
      <c r="D206" s="42"/>
      <c r="E206" s="42"/>
      <c r="F206" s="42"/>
      <c r="G206" s="5">
        <v>2026</v>
      </c>
      <c r="H206" s="4">
        <f t="shared" si="87"/>
        <v>0</v>
      </c>
      <c r="I206" s="4">
        <f>H206</f>
        <v>0</v>
      </c>
      <c r="J206" s="4">
        <v>0</v>
      </c>
      <c r="K206" s="4">
        <v>0</v>
      </c>
      <c r="L206" s="4">
        <v>0</v>
      </c>
      <c r="M206" s="4">
        <v>0</v>
      </c>
      <c r="N206" s="43"/>
    </row>
    <row r="207" spans="1:14" ht="18" customHeight="1" x14ac:dyDescent="0.25">
      <c r="A207" s="92"/>
      <c r="B207" s="63"/>
      <c r="C207" s="93"/>
      <c r="D207" s="42"/>
      <c r="E207" s="42"/>
      <c r="F207" s="42"/>
      <c r="G207" s="5">
        <v>2027</v>
      </c>
      <c r="H207" s="4">
        <f t="shared" si="87"/>
        <v>0</v>
      </c>
      <c r="I207" s="4">
        <f>H207</f>
        <v>0</v>
      </c>
      <c r="J207" s="4">
        <v>0</v>
      </c>
      <c r="K207" s="4">
        <v>0</v>
      </c>
      <c r="L207" s="4">
        <v>0</v>
      </c>
      <c r="M207" s="4">
        <v>0</v>
      </c>
      <c r="N207" s="43"/>
    </row>
    <row r="208" spans="1:14" ht="18" customHeight="1" x14ac:dyDescent="0.25">
      <c r="A208" s="92"/>
      <c r="B208" s="63"/>
      <c r="C208" s="93"/>
      <c r="D208" s="42"/>
      <c r="E208" s="42"/>
      <c r="F208" s="42"/>
      <c r="G208" s="5">
        <v>2028</v>
      </c>
      <c r="H208" s="4">
        <f t="shared" si="87"/>
        <v>0</v>
      </c>
      <c r="I208" s="4">
        <f>H208</f>
        <v>0</v>
      </c>
      <c r="J208" s="4">
        <v>0</v>
      </c>
      <c r="K208" s="4">
        <v>0</v>
      </c>
      <c r="L208" s="4">
        <v>0</v>
      </c>
      <c r="M208" s="4">
        <v>0</v>
      </c>
      <c r="N208" s="43"/>
    </row>
    <row r="209" spans="1:14" ht="18" customHeight="1" x14ac:dyDescent="0.25">
      <c r="A209" s="92"/>
      <c r="B209" s="63"/>
      <c r="C209" s="93"/>
      <c r="D209" s="42"/>
      <c r="E209" s="42"/>
      <c r="F209" s="42"/>
      <c r="G209" s="5">
        <v>2029</v>
      </c>
      <c r="H209" s="4">
        <f t="shared" si="87"/>
        <v>0</v>
      </c>
      <c r="I209" s="4">
        <f>H209</f>
        <v>0</v>
      </c>
      <c r="J209" s="4">
        <v>0</v>
      </c>
      <c r="K209" s="4">
        <v>0</v>
      </c>
      <c r="L209" s="4">
        <v>0</v>
      </c>
      <c r="M209" s="4">
        <v>0</v>
      </c>
      <c r="N209" s="43"/>
    </row>
    <row r="210" spans="1:14" ht="18" customHeight="1" x14ac:dyDescent="0.25">
      <c r="A210" s="92"/>
      <c r="B210" s="63"/>
      <c r="C210" s="93"/>
      <c r="D210" s="42"/>
      <c r="E210" s="42"/>
      <c r="F210" s="42"/>
      <c r="G210" s="5">
        <v>2030</v>
      </c>
      <c r="H210" s="4">
        <f t="shared" si="87"/>
        <v>0</v>
      </c>
      <c r="I210" s="4">
        <f>H210</f>
        <v>0</v>
      </c>
      <c r="J210" s="4">
        <v>0</v>
      </c>
      <c r="K210" s="4">
        <v>0</v>
      </c>
      <c r="L210" s="4">
        <v>0</v>
      </c>
      <c r="M210" s="4">
        <v>0</v>
      </c>
      <c r="N210" s="43"/>
    </row>
    <row r="211" spans="1:14" ht="18" customHeight="1" x14ac:dyDescent="0.25">
      <c r="A211" s="92" t="s">
        <v>36</v>
      </c>
      <c r="B211" s="63" t="s">
        <v>38</v>
      </c>
      <c r="C211" s="93" t="s">
        <v>39</v>
      </c>
      <c r="D211" s="42" t="s">
        <v>37</v>
      </c>
      <c r="E211" s="42" t="s">
        <v>30</v>
      </c>
      <c r="F211" s="42">
        <v>825</v>
      </c>
      <c r="G211" s="14" t="s">
        <v>14</v>
      </c>
      <c r="H211" s="4">
        <f t="shared" ref="H211:M211" si="88">H212+H213+H214+H215+H216+H217</f>
        <v>825</v>
      </c>
      <c r="I211" s="4">
        <f t="shared" si="88"/>
        <v>0</v>
      </c>
      <c r="J211" s="4">
        <f t="shared" si="88"/>
        <v>0</v>
      </c>
      <c r="K211" s="4">
        <f t="shared" si="88"/>
        <v>0</v>
      </c>
      <c r="L211" s="4">
        <f t="shared" si="88"/>
        <v>825</v>
      </c>
      <c r="M211" s="4">
        <f t="shared" si="88"/>
        <v>0</v>
      </c>
      <c r="N211" s="43">
        <v>2025</v>
      </c>
    </row>
    <row r="212" spans="1:14" ht="18" customHeight="1" x14ac:dyDescent="0.25">
      <c r="A212" s="92"/>
      <c r="B212" s="63"/>
      <c r="C212" s="93"/>
      <c r="D212" s="42"/>
      <c r="E212" s="42"/>
      <c r="F212" s="42"/>
      <c r="G212" s="5">
        <v>2025</v>
      </c>
      <c r="H212" s="4">
        <f t="shared" ref="H212:H217" si="89">J212+K212+L212+M212</f>
        <v>825</v>
      </c>
      <c r="I212" s="4">
        <v>0</v>
      </c>
      <c r="J212" s="4">
        <v>0</v>
      </c>
      <c r="K212" s="4">
        <v>0</v>
      </c>
      <c r="L212" s="4">
        <v>825</v>
      </c>
      <c r="M212" s="4">
        <v>0</v>
      </c>
      <c r="N212" s="43"/>
    </row>
    <row r="213" spans="1:14" ht="18" customHeight="1" x14ac:dyDescent="0.25">
      <c r="A213" s="92"/>
      <c r="B213" s="63"/>
      <c r="C213" s="93"/>
      <c r="D213" s="42"/>
      <c r="E213" s="42"/>
      <c r="F213" s="42"/>
      <c r="G213" s="5">
        <v>2026</v>
      </c>
      <c r="H213" s="4">
        <f t="shared" si="89"/>
        <v>0</v>
      </c>
      <c r="I213" s="4">
        <f>H213</f>
        <v>0</v>
      </c>
      <c r="J213" s="4">
        <v>0</v>
      </c>
      <c r="K213" s="4">
        <v>0</v>
      </c>
      <c r="L213" s="4">
        <v>0</v>
      </c>
      <c r="M213" s="4">
        <v>0</v>
      </c>
      <c r="N213" s="43"/>
    </row>
    <row r="214" spans="1:14" ht="18" customHeight="1" x14ac:dyDescent="0.25">
      <c r="A214" s="92"/>
      <c r="B214" s="63"/>
      <c r="C214" s="93"/>
      <c r="D214" s="42"/>
      <c r="E214" s="42"/>
      <c r="F214" s="42"/>
      <c r="G214" s="5">
        <v>2027</v>
      </c>
      <c r="H214" s="4">
        <f t="shared" si="89"/>
        <v>0</v>
      </c>
      <c r="I214" s="4">
        <f>H214</f>
        <v>0</v>
      </c>
      <c r="J214" s="4">
        <v>0</v>
      </c>
      <c r="K214" s="4">
        <v>0</v>
      </c>
      <c r="L214" s="4">
        <v>0</v>
      </c>
      <c r="M214" s="4">
        <v>0</v>
      </c>
      <c r="N214" s="43"/>
    </row>
    <row r="215" spans="1:14" ht="18" customHeight="1" x14ac:dyDescent="0.25">
      <c r="A215" s="92"/>
      <c r="B215" s="63"/>
      <c r="C215" s="93"/>
      <c r="D215" s="42"/>
      <c r="E215" s="42"/>
      <c r="F215" s="42"/>
      <c r="G215" s="5">
        <v>2028</v>
      </c>
      <c r="H215" s="4">
        <f t="shared" si="89"/>
        <v>0</v>
      </c>
      <c r="I215" s="4">
        <f>H215</f>
        <v>0</v>
      </c>
      <c r="J215" s="4">
        <v>0</v>
      </c>
      <c r="K215" s="4">
        <v>0</v>
      </c>
      <c r="L215" s="4">
        <v>0</v>
      </c>
      <c r="M215" s="4">
        <v>0</v>
      </c>
      <c r="N215" s="43"/>
    </row>
    <row r="216" spans="1:14" ht="18" customHeight="1" x14ac:dyDescent="0.25">
      <c r="A216" s="92"/>
      <c r="B216" s="63"/>
      <c r="C216" s="93"/>
      <c r="D216" s="42"/>
      <c r="E216" s="42"/>
      <c r="F216" s="42"/>
      <c r="G216" s="5">
        <v>2029</v>
      </c>
      <c r="H216" s="4">
        <f t="shared" si="89"/>
        <v>0</v>
      </c>
      <c r="I216" s="4">
        <f>H216</f>
        <v>0</v>
      </c>
      <c r="J216" s="4">
        <v>0</v>
      </c>
      <c r="K216" s="4">
        <v>0</v>
      </c>
      <c r="L216" s="4">
        <v>0</v>
      </c>
      <c r="M216" s="4">
        <v>0</v>
      </c>
      <c r="N216" s="43"/>
    </row>
    <row r="217" spans="1:14" ht="18" customHeight="1" x14ac:dyDescent="0.25">
      <c r="A217" s="92"/>
      <c r="B217" s="63"/>
      <c r="C217" s="93"/>
      <c r="D217" s="42"/>
      <c r="E217" s="42"/>
      <c r="F217" s="42"/>
      <c r="G217" s="5">
        <v>2030</v>
      </c>
      <c r="H217" s="4">
        <f t="shared" si="89"/>
        <v>0</v>
      </c>
      <c r="I217" s="4">
        <f>H217</f>
        <v>0</v>
      </c>
      <c r="J217" s="4">
        <v>0</v>
      </c>
      <c r="K217" s="4">
        <v>0</v>
      </c>
      <c r="L217" s="4">
        <v>0</v>
      </c>
      <c r="M217" s="4">
        <v>0</v>
      </c>
      <c r="N217" s="43"/>
    </row>
    <row r="218" spans="1:14" ht="18" customHeight="1" x14ac:dyDescent="0.25">
      <c r="A218" s="44">
        <v>5</v>
      </c>
      <c r="B218" s="39" t="s">
        <v>61</v>
      </c>
      <c r="C218" s="47"/>
      <c r="D218" s="47"/>
      <c r="E218" s="47"/>
      <c r="F218" s="47"/>
      <c r="G218" s="14" t="s">
        <v>14</v>
      </c>
      <c r="H218" s="4">
        <f t="shared" ref="H218:M218" si="90">H219+H220+H221+H222+H223+H224</f>
        <v>64626.9</v>
      </c>
      <c r="I218" s="4">
        <f t="shared" si="90"/>
        <v>64626.9</v>
      </c>
      <c r="J218" s="4">
        <f t="shared" si="90"/>
        <v>0</v>
      </c>
      <c r="K218" s="4">
        <f t="shared" si="90"/>
        <v>60749.3</v>
      </c>
      <c r="L218" s="4">
        <f t="shared" si="90"/>
        <v>3877.6</v>
      </c>
      <c r="M218" s="4">
        <f t="shared" si="90"/>
        <v>0</v>
      </c>
      <c r="N218" s="43">
        <v>2025</v>
      </c>
    </row>
    <row r="219" spans="1:14" ht="18" customHeight="1" x14ac:dyDescent="0.25">
      <c r="A219" s="45"/>
      <c r="B219" s="40"/>
      <c r="C219" s="48"/>
      <c r="D219" s="48"/>
      <c r="E219" s="48"/>
      <c r="F219" s="48"/>
      <c r="G219" s="5">
        <v>2025</v>
      </c>
      <c r="H219" s="4">
        <f t="shared" ref="H219:H224" si="91">J219+K219+L219+M219</f>
        <v>64626.9</v>
      </c>
      <c r="I219" s="4">
        <f>I226</f>
        <v>64626.9</v>
      </c>
      <c r="J219" s="4">
        <v>0</v>
      </c>
      <c r="K219" s="4">
        <f t="shared" ref="K219:L224" si="92">K226</f>
        <v>60749.3</v>
      </c>
      <c r="L219" s="4">
        <f t="shared" si="92"/>
        <v>3877.6</v>
      </c>
      <c r="M219" s="4">
        <v>0</v>
      </c>
      <c r="N219" s="43"/>
    </row>
    <row r="220" spans="1:14" ht="18" customHeight="1" x14ac:dyDescent="0.25">
      <c r="A220" s="45"/>
      <c r="B220" s="40"/>
      <c r="C220" s="48"/>
      <c r="D220" s="48"/>
      <c r="E220" s="48"/>
      <c r="F220" s="48"/>
      <c r="G220" s="5">
        <v>2026</v>
      </c>
      <c r="H220" s="4">
        <f t="shared" si="91"/>
        <v>0</v>
      </c>
      <c r="I220" s="4">
        <f>H220</f>
        <v>0</v>
      </c>
      <c r="J220" s="4">
        <v>0</v>
      </c>
      <c r="K220" s="4">
        <f t="shared" si="92"/>
        <v>0</v>
      </c>
      <c r="L220" s="4">
        <f t="shared" si="92"/>
        <v>0</v>
      </c>
      <c r="M220" s="4">
        <v>0</v>
      </c>
      <c r="N220" s="43"/>
    </row>
    <row r="221" spans="1:14" ht="18" customHeight="1" x14ac:dyDescent="0.25">
      <c r="A221" s="45"/>
      <c r="B221" s="40"/>
      <c r="C221" s="48"/>
      <c r="D221" s="48"/>
      <c r="E221" s="48"/>
      <c r="F221" s="48"/>
      <c r="G221" s="5">
        <v>2027</v>
      </c>
      <c r="H221" s="4">
        <f t="shared" si="91"/>
        <v>0</v>
      </c>
      <c r="I221" s="4">
        <f>H221</f>
        <v>0</v>
      </c>
      <c r="J221" s="4">
        <v>0</v>
      </c>
      <c r="K221" s="4">
        <f t="shared" si="92"/>
        <v>0</v>
      </c>
      <c r="L221" s="4">
        <f t="shared" si="92"/>
        <v>0</v>
      </c>
      <c r="M221" s="4">
        <v>0</v>
      </c>
      <c r="N221" s="43"/>
    </row>
    <row r="222" spans="1:14" ht="18" customHeight="1" x14ac:dyDescent="0.25">
      <c r="A222" s="45"/>
      <c r="B222" s="40"/>
      <c r="C222" s="48"/>
      <c r="D222" s="48"/>
      <c r="E222" s="48"/>
      <c r="F222" s="48"/>
      <c r="G222" s="5">
        <v>2028</v>
      </c>
      <c r="H222" s="4">
        <f t="shared" si="91"/>
        <v>0</v>
      </c>
      <c r="I222" s="4">
        <f>H222</f>
        <v>0</v>
      </c>
      <c r="J222" s="4">
        <v>0</v>
      </c>
      <c r="K222" s="4">
        <f t="shared" si="92"/>
        <v>0</v>
      </c>
      <c r="L222" s="4">
        <f t="shared" si="92"/>
        <v>0</v>
      </c>
      <c r="M222" s="4">
        <v>0</v>
      </c>
      <c r="N222" s="43"/>
    </row>
    <row r="223" spans="1:14" ht="18" customHeight="1" x14ac:dyDescent="0.25">
      <c r="A223" s="45"/>
      <c r="B223" s="40"/>
      <c r="C223" s="48"/>
      <c r="D223" s="48"/>
      <c r="E223" s="48"/>
      <c r="F223" s="48"/>
      <c r="G223" s="5">
        <v>2029</v>
      </c>
      <c r="H223" s="4">
        <f t="shared" si="91"/>
        <v>0</v>
      </c>
      <c r="I223" s="4">
        <f>H223</f>
        <v>0</v>
      </c>
      <c r="J223" s="4">
        <v>0</v>
      </c>
      <c r="K223" s="4">
        <f t="shared" si="92"/>
        <v>0</v>
      </c>
      <c r="L223" s="4">
        <f t="shared" si="92"/>
        <v>0</v>
      </c>
      <c r="M223" s="4">
        <v>0</v>
      </c>
      <c r="N223" s="43"/>
    </row>
    <row r="224" spans="1:14" ht="18" customHeight="1" x14ac:dyDescent="0.25">
      <c r="A224" s="46"/>
      <c r="B224" s="41"/>
      <c r="C224" s="49"/>
      <c r="D224" s="49"/>
      <c r="E224" s="49"/>
      <c r="F224" s="49"/>
      <c r="G224" s="5">
        <v>2030</v>
      </c>
      <c r="H224" s="4">
        <f t="shared" si="91"/>
        <v>0</v>
      </c>
      <c r="I224" s="4">
        <f>H224</f>
        <v>0</v>
      </c>
      <c r="J224" s="4">
        <v>0</v>
      </c>
      <c r="K224" s="4">
        <f t="shared" si="92"/>
        <v>0</v>
      </c>
      <c r="L224" s="4">
        <f t="shared" si="92"/>
        <v>0</v>
      </c>
      <c r="M224" s="4">
        <v>0</v>
      </c>
      <c r="N224" s="43"/>
    </row>
    <row r="225" spans="1:14" ht="18" customHeight="1" x14ac:dyDescent="0.25">
      <c r="A225" s="68" t="s">
        <v>40</v>
      </c>
      <c r="B225" s="50" t="s">
        <v>41</v>
      </c>
      <c r="C225" s="39" t="s">
        <v>19</v>
      </c>
      <c r="D225" s="53" t="s">
        <v>28</v>
      </c>
      <c r="E225" s="53" t="s">
        <v>30</v>
      </c>
      <c r="F225" s="56">
        <v>57521.3</v>
      </c>
      <c r="G225" s="14" t="s">
        <v>14</v>
      </c>
      <c r="H225" s="4">
        <f t="shared" ref="H225:M225" si="93">H226+H227+H228+H229+H230+H231</f>
        <v>64626.9</v>
      </c>
      <c r="I225" s="4">
        <f t="shared" si="93"/>
        <v>64626.9</v>
      </c>
      <c r="J225" s="4">
        <f t="shared" si="93"/>
        <v>0</v>
      </c>
      <c r="K225" s="4">
        <f t="shared" si="93"/>
        <v>60749.3</v>
      </c>
      <c r="L225" s="4">
        <f t="shared" si="93"/>
        <v>3877.6</v>
      </c>
      <c r="M225" s="4">
        <f t="shared" si="93"/>
        <v>0</v>
      </c>
      <c r="N225" s="43">
        <v>2025</v>
      </c>
    </row>
    <row r="226" spans="1:14" ht="18" customHeight="1" x14ac:dyDescent="0.25">
      <c r="A226" s="69"/>
      <c r="B226" s="51"/>
      <c r="C226" s="40"/>
      <c r="D226" s="54"/>
      <c r="E226" s="54"/>
      <c r="F226" s="57"/>
      <c r="G226" s="5">
        <v>2025</v>
      </c>
      <c r="H226" s="4">
        <f t="shared" ref="H226:H231" si="94">J226+K226+L226+M226</f>
        <v>64626.9</v>
      </c>
      <c r="I226" s="4">
        <f t="shared" ref="I226:I231" si="95">H226</f>
        <v>64626.9</v>
      </c>
      <c r="J226" s="4">
        <v>0</v>
      </c>
      <c r="K226" s="13">
        <v>60749.3</v>
      </c>
      <c r="L226" s="13">
        <v>3877.6</v>
      </c>
      <c r="M226" s="4">
        <v>0</v>
      </c>
      <c r="N226" s="43"/>
    </row>
    <row r="227" spans="1:14" ht="18" customHeight="1" x14ac:dyDescent="0.25">
      <c r="A227" s="69"/>
      <c r="B227" s="51"/>
      <c r="C227" s="40"/>
      <c r="D227" s="54"/>
      <c r="E227" s="54"/>
      <c r="F227" s="57"/>
      <c r="G227" s="5">
        <v>2026</v>
      </c>
      <c r="H227" s="4">
        <f t="shared" si="94"/>
        <v>0</v>
      </c>
      <c r="I227" s="4">
        <f t="shared" si="95"/>
        <v>0</v>
      </c>
      <c r="J227" s="4">
        <v>0</v>
      </c>
      <c r="K227" s="4">
        <v>0</v>
      </c>
      <c r="L227" s="4">
        <v>0</v>
      </c>
      <c r="M227" s="4">
        <v>0</v>
      </c>
      <c r="N227" s="43"/>
    </row>
    <row r="228" spans="1:14" ht="18" customHeight="1" x14ac:dyDescent="0.25">
      <c r="A228" s="69"/>
      <c r="B228" s="51"/>
      <c r="C228" s="40"/>
      <c r="D228" s="54"/>
      <c r="E228" s="54"/>
      <c r="F228" s="57"/>
      <c r="G228" s="5">
        <v>2027</v>
      </c>
      <c r="H228" s="4">
        <f t="shared" si="94"/>
        <v>0</v>
      </c>
      <c r="I228" s="4">
        <f t="shared" si="95"/>
        <v>0</v>
      </c>
      <c r="J228" s="4">
        <v>0</v>
      </c>
      <c r="K228" s="4">
        <v>0</v>
      </c>
      <c r="L228" s="4">
        <v>0</v>
      </c>
      <c r="M228" s="4">
        <v>0</v>
      </c>
      <c r="N228" s="43"/>
    </row>
    <row r="229" spans="1:14" ht="18" customHeight="1" x14ac:dyDescent="0.25">
      <c r="A229" s="69"/>
      <c r="B229" s="51"/>
      <c r="C229" s="40"/>
      <c r="D229" s="54"/>
      <c r="E229" s="54"/>
      <c r="F229" s="57"/>
      <c r="G229" s="5">
        <v>2028</v>
      </c>
      <c r="H229" s="4">
        <f t="shared" si="94"/>
        <v>0</v>
      </c>
      <c r="I229" s="4">
        <f t="shared" si="95"/>
        <v>0</v>
      </c>
      <c r="J229" s="4">
        <v>0</v>
      </c>
      <c r="K229" s="4">
        <v>0</v>
      </c>
      <c r="L229" s="4">
        <v>0</v>
      </c>
      <c r="M229" s="4">
        <v>0</v>
      </c>
      <c r="N229" s="43"/>
    </row>
    <row r="230" spans="1:14" ht="18" customHeight="1" x14ac:dyDescent="0.25">
      <c r="A230" s="69"/>
      <c r="B230" s="51"/>
      <c r="C230" s="40"/>
      <c r="D230" s="54"/>
      <c r="E230" s="54"/>
      <c r="F230" s="57"/>
      <c r="G230" s="5">
        <v>2029</v>
      </c>
      <c r="H230" s="4">
        <f t="shared" si="94"/>
        <v>0</v>
      </c>
      <c r="I230" s="4">
        <f t="shared" si="95"/>
        <v>0</v>
      </c>
      <c r="J230" s="4">
        <v>0</v>
      </c>
      <c r="K230" s="4">
        <v>0</v>
      </c>
      <c r="L230" s="4">
        <v>0</v>
      </c>
      <c r="M230" s="4">
        <v>0</v>
      </c>
      <c r="N230" s="43"/>
    </row>
    <row r="231" spans="1:14" ht="18" customHeight="1" x14ac:dyDescent="0.25">
      <c r="A231" s="70"/>
      <c r="B231" s="52"/>
      <c r="C231" s="41"/>
      <c r="D231" s="55"/>
      <c r="E231" s="55"/>
      <c r="F231" s="58"/>
      <c r="G231" s="5">
        <v>2030</v>
      </c>
      <c r="H231" s="4">
        <f t="shared" si="94"/>
        <v>0</v>
      </c>
      <c r="I231" s="4">
        <f t="shared" si="95"/>
        <v>0</v>
      </c>
      <c r="J231" s="4">
        <v>0</v>
      </c>
      <c r="K231" s="4">
        <v>0</v>
      </c>
      <c r="L231" s="4">
        <v>0</v>
      </c>
      <c r="M231" s="4">
        <v>0</v>
      </c>
      <c r="N231" s="43"/>
    </row>
    <row r="232" spans="1:14" ht="18" customHeight="1" x14ac:dyDescent="0.25">
      <c r="A232" s="59" t="s">
        <v>42</v>
      </c>
      <c r="B232" s="50" t="s">
        <v>43</v>
      </c>
      <c r="C232" s="39" t="s">
        <v>19</v>
      </c>
      <c r="D232" s="53" t="s">
        <v>44</v>
      </c>
      <c r="E232" s="53" t="s">
        <v>30</v>
      </c>
      <c r="F232" s="56">
        <v>11000</v>
      </c>
      <c r="G232" s="14" t="s">
        <v>14</v>
      </c>
      <c r="H232" s="4">
        <f t="shared" ref="H232:M232" si="96">H233+H234+H235+H236+H237+H238</f>
        <v>11000</v>
      </c>
      <c r="I232" s="4">
        <f t="shared" si="96"/>
        <v>11000</v>
      </c>
      <c r="J232" s="4">
        <f t="shared" si="96"/>
        <v>0</v>
      </c>
      <c r="K232" s="4">
        <f t="shared" si="96"/>
        <v>0</v>
      </c>
      <c r="L232" s="4">
        <f t="shared" si="96"/>
        <v>11000</v>
      </c>
      <c r="M232" s="4">
        <f t="shared" si="96"/>
        <v>0</v>
      </c>
      <c r="N232" s="43">
        <v>2026</v>
      </c>
    </row>
    <row r="233" spans="1:14" ht="18" customHeight="1" x14ac:dyDescent="0.25">
      <c r="A233" s="60"/>
      <c r="B233" s="51"/>
      <c r="C233" s="40"/>
      <c r="D233" s="54"/>
      <c r="E233" s="54"/>
      <c r="F233" s="57"/>
      <c r="G233" s="5">
        <v>2025</v>
      </c>
      <c r="H233" s="4">
        <f t="shared" ref="H233:H238" si="97">J233+K233+L233+M233</f>
        <v>3300</v>
      </c>
      <c r="I233" s="4">
        <f>H233</f>
        <v>3300</v>
      </c>
      <c r="J233" s="4">
        <v>0</v>
      </c>
      <c r="K233" s="4">
        <v>0</v>
      </c>
      <c r="L233" s="4">
        <f>3587.6-287.6</f>
        <v>3300</v>
      </c>
      <c r="M233" s="4">
        <v>0</v>
      </c>
      <c r="N233" s="43"/>
    </row>
    <row r="234" spans="1:14" ht="18" customHeight="1" x14ac:dyDescent="0.25">
      <c r="A234" s="60"/>
      <c r="B234" s="51"/>
      <c r="C234" s="40"/>
      <c r="D234" s="54"/>
      <c r="E234" s="54"/>
      <c r="F234" s="57"/>
      <c r="G234" s="5">
        <v>2026</v>
      </c>
      <c r="H234" s="4">
        <f>J234+K234+L234+M234</f>
        <v>7700</v>
      </c>
      <c r="I234" s="4">
        <f t="shared" ref="I234:I238" si="98">H234</f>
        <v>7700</v>
      </c>
      <c r="J234" s="4">
        <v>0</v>
      </c>
      <c r="K234" s="4">
        <v>0</v>
      </c>
      <c r="L234" s="4">
        <v>7700</v>
      </c>
      <c r="M234" s="4">
        <v>0</v>
      </c>
      <c r="N234" s="43"/>
    </row>
    <row r="235" spans="1:14" ht="18" customHeight="1" x14ac:dyDescent="0.25">
      <c r="A235" s="60"/>
      <c r="B235" s="51"/>
      <c r="C235" s="40"/>
      <c r="D235" s="54"/>
      <c r="E235" s="54"/>
      <c r="F235" s="57"/>
      <c r="G235" s="5">
        <v>2027</v>
      </c>
      <c r="H235" s="4">
        <f t="shared" si="97"/>
        <v>0</v>
      </c>
      <c r="I235" s="4">
        <f t="shared" si="98"/>
        <v>0</v>
      </c>
      <c r="J235" s="4">
        <v>0</v>
      </c>
      <c r="K235" s="4">
        <v>0</v>
      </c>
      <c r="L235" s="4">
        <v>0</v>
      </c>
      <c r="M235" s="4">
        <v>0</v>
      </c>
      <c r="N235" s="43"/>
    </row>
    <row r="236" spans="1:14" ht="18" customHeight="1" x14ac:dyDescent="0.25">
      <c r="A236" s="60"/>
      <c r="B236" s="51"/>
      <c r="C236" s="40"/>
      <c r="D236" s="54"/>
      <c r="E236" s="54"/>
      <c r="F236" s="57"/>
      <c r="G236" s="5">
        <v>2028</v>
      </c>
      <c r="H236" s="4">
        <f t="shared" si="97"/>
        <v>0</v>
      </c>
      <c r="I236" s="4">
        <f t="shared" si="98"/>
        <v>0</v>
      </c>
      <c r="J236" s="4">
        <v>0</v>
      </c>
      <c r="K236" s="4">
        <v>0</v>
      </c>
      <c r="L236" s="4">
        <v>0</v>
      </c>
      <c r="M236" s="4">
        <v>0</v>
      </c>
      <c r="N236" s="43"/>
    </row>
    <row r="237" spans="1:14" ht="18" customHeight="1" x14ac:dyDescent="0.25">
      <c r="A237" s="60"/>
      <c r="B237" s="51"/>
      <c r="C237" s="40"/>
      <c r="D237" s="54"/>
      <c r="E237" s="54"/>
      <c r="F237" s="57"/>
      <c r="G237" s="5">
        <v>2029</v>
      </c>
      <c r="H237" s="4">
        <f t="shared" si="97"/>
        <v>0</v>
      </c>
      <c r="I237" s="4">
        <f t="shared" si="98"/>
        <v>0</v>
      </c>
      <c r="J237" s="4">
        <v>0</v>
      </c>
      <c r="K237" s="4">
        <v>0</v>
      </c>
      <c r="L237" s="4">
        <v>0</v>
      </c>
      <c r="M237" s="4">
        <v>0</v>
      </c>
      <c r="N237" s="43"/>
    </row>
    <row r="238" spans="1:14" ht="18" customHeight="1" x14ac:dyDescent="0.25">
      <c r="A238" s="61"/>
      <c r="B238" s="52"/>
      <c r="C238" s="41"/>
      <c r="D238" s="55"/>
      <c r="E238" s="55"/>
      <c r="F238" s="58"/>
      <c r="G238" s="5">
        <v>2030</v>
      </c>
      <c r="H238" s="4">
        <f t="shared" si="97"/>
        <v>0</v>
      </c>
      <c r="I238" s="4">
        <f t="shared" si="98"/>
        <v>0</v>
      </c>
      <c r="J238" s="4">
        <v>0</v>
      </c>
      <c r="K238" s="4">
        <v>0</v>
      </c>
      <c r="L238" s="4">
        <v>0</v>
      </c>
      <c r="M238" s="4">
        <v>0</v>
      </c>
      <c r="N238" s="43"/>
    </row>
    <row r="239" spans="1:14" ht="18" customHeight="1" x14ac:dyDescent="0.25">
      <c r="A239" s="29"/>
      <c r="B239" s="30"/>
      <c r="C239" s="31"/>
      <c r="D239" s="32"/>
      <c r="E239" s="32"/>
      <c r="F239" s="33"/>
      <c r="G239" s="34"/>
      <c r="H239" s="35"/>
      <c r="I239" s="35"/>
      <c r="J239" s="35"/>
      <c r="K239" s="35"/>
      <c r="L239" s="35"/>
      <c r="M239" s="35"/>
      <c r="N239" s="36"/>
    </row>
    <row r="240" spans="1:14" ht="21.75" customHeight="1" x14ac:dyDescent="0.25">
      <c r="A240" s="118" t="s">
        <v>71</v>
      </c>
      <c r="B240" s="119"/>
      <c r="C240" s="119"/>
      <c r="D240" s="119"/>
      <c r="E240" s="119"/>
      <c r="F240" s="119"/>
      <c r="G240" s="119"/>
      <c r="H240" s="119"/>
      <c r="I240" s="119"/>
      <c r="J240" s="119"/>
      <c r="K240" s="119"/>
      <c r="L240" s="119"/>
      <c r="M240" s="119"/>
      <c r="N240" s="120"/>
    </row>
    <row r="241" spans="1:14" ht="15.75" customHeight="1" x14ac:dyDescent="0.25">
      <c r="A241" s="130"/>
      <c r="B241" s="133" t="s">
        <v>50</v>
      </c>
      <c r="C241" s="115"/>
      <c r="D241" s="115"/>
      <c r="E241" s="115"/>
      <c r="F241" s="115"/>
      <c r="G241" s="15" t="s">
        <v>14</v>
      </c>
      <c r="H241" s="6">
        <f t="shared" ref="H241:M241" si="99">H242+H243+H244+H245+H246+H247</f>
        <v>510742.5</v>
      </c>
      <c r="I241" s="6">
        <f t="shared" si="99"/>
        <v>0</v>
      </c>
      <c r="J241" s="6">
        <f t="shared" si="99"/>
        <v>0</v>
      </c>
      <c r="K241" s="6">
        <f t="shared" si="99"/>
        <v>509034.4</v>
      </c>
      <c r="L241" s="6">
        <f t="shared" si="99"/>
        <v>1708.1</v>
      </c>
      <c r="M241" s="6">
        <f t="shared" si="99"/>
        <v>0</v>
      </c>
      <c r="N241" s="87"/>
    </row>
    <row r="242" spans="1:14" ht="15.75" customHeight="1" x14ac:dyDescent="0.25">
      <c r="A242" s="131"/>
      <c r="B242" s="134"/>
      <c r="C242" s="116"/>
      <c r="D242" s="116"/>
      <c r="E242" s="116"/>
      <c r="F242" s="116"/>
      <c r="G242" s="7">
        <v>2025</v>
      </c>
      <c r="H242" s="8">
        <f t="shared" ref="H242:M247" si="100">H249</f>
        <v>282318.8</v>
      </c>
      <c r="I242" s="8">
        <f t="shared" si="100"/>
        <v>0</v>
      </c>
      <c r="J242" s="8">
        <f t="shared" si="100"/>
        <v>0</v>
      </c>
      <c r="K242" s="8">
        <f>K249</f>
        <v>282318.8</v>
      </c>
      <c r="L242" s="8">
        <f t="shared" si="100"/>
        <v>0</v>
      </c>
      <c r="M242" s="8">
        <f t="shared" si="100"/>
        <v>0</v>
      </c>
      <c r="N242" s="88"/>
    </row>
    <row r="243" spans="1:14" x14ac:dyDescent="0.25">
      <c r="A243" s="131"/>
      <c r="B243" s="134"/>
      <c r="C243" s="116"/>
      <c r="D243" s="116"/>
      <c r="E243" s="116"/>
      <c r="F243" s="116"/>
      <c r="G243" s="7">
        <v>2026</v>
      </c>
      <c r="H243" s="8">
        <f t="shared" si="100"/>
        <v>228418.7</v>
      </c>
      <c r="I243" s="8">
        <f t="shared" si="100"/>
        <v>0</v>
      </c>
      <c r="J243" s="8">
        <f t="shared" si="100"/>
        <v>0</v>
      </c>
      <c r="K243" s="8">
        <f t="shared" si="100"/>
        <v>226715.6</v>
      </c>
      <c r="L243" s="8">
        <f t="shared" si="100"/>
        <v>1703.1</v>
      </c>
      <c r="M243" s="8">
        <f t="shared" si="100"/>
        <v>0</v>
      </c>
      <c r="N243" s="88"/>
    </row>
    <row r="244" spans="1:14" x14ac:dyDescent="0.25">
      <c r="A244" s="131"/>
      <c r="B244" s="134"/>
      <c r="C244" s="116"/>
      <c r="D244" s="116"/>
      <c r="E244" s="116"/>
      <c r="F244" s="116"/>
      <c r="G244" s="7">
        <v>2027</v>
      </c>
      <c r="H244" s="8">
        <f t="shared" si="100"/>
        <v>5</v>
      </c>
      <c r="I244" s="8">
        <f t="shared" si="100"/>
        <v>0</v>
      </c>
      <c r="J244" s="8">
        <f t="shared" si="100"/>
        <v>0</v>
      </c>
      <c r="K244" s="8">
        <f t="shared" si="100"/>
        <v>0</v>
      </c>
      <c r="L244" s="8">
        <f t="shared" si="100"/>
        <v>5</v>
      </c>
      <c r="M244" s="8">
        <f t="shared" si="100"/>
        <v>0</v>
      </c>
      <c r="N244" s="88"/>
    </row>
    <row r="245" spans="1:14" x14ac:dyDescent="0.25">
      <c r="A245" s="131"/>
      <c r="B245" s="134"/>
      <c r="C245" s="116"/>
      <c r="D245" s="116"/>
      <c r="E245" s="116"/>
      <c r="F245" s="116"/>
      <c r="G245" s="7">
        <v>2028</v>
      </c>
      <c r="H245" s="8">
        <f t="shared" si="100"/>
        <v>0</v>
      </c>
      <c r="I245" s="8">
        <f t="shared" si="100"/>
        <v>0</v>
      </c>
      <c r="J245" s="8">
        <f t="shared" si="100"/>
        <v>0</v>
      </c>
      <c r="K245" s="8">
        <f t="shared" si="100"/>
        <v>0</v>
      </c>
      <c r="L245" s="8">
        <f t="shared" si="100"/>
        <v>0</v>
      </c>
      <c r="M245" s="8">
        <f t="shared" si="100"/>
        <v>0</v>
      </c>
      <c r="N245" s="88"/>
    </row>
    <row r="246" spans="1:14" x14ac:dyDescent="0.25">
      <c r="A246" s="131"/>
      <c r="B246" s="134"/>
      <c r="C246" s="116"/>
      <c r="D246" s="116"/>
      <c r="E246" s="116"/>
      <c r="F246" s="116"/>
      <c r="G246" s="7">
        <v>2029</v>
      </c>
      <c r="H246" s="8">
        <f t="shared" si="100"/>
        <v>0</v>
      </c>
      <c r="I246" s="8">
        <f t="shared" si="100"/>
        <v>0</v>
      </c>
      <c r="J246" s="8">
        <f t="shared" si="100"/>
        <v>0</v>
      </c>
      <c r="K246" s="8">
        <f t="shared" si="100"/>
        <v>0</v>
      </c>
      <c r="L246" s="8">
        <f t="shared" si="100"/>
        <v>0</v>
      </c>
      <c r="M246" s="8">
        <f t="shared" si="100"/>
        <v>0</v>
      </c>
      <c r="N246" s="88"/>
    </row>
    <row r="247" spans="1:14" x14ac:dyDescent="0.25">
      <c r="A247" s="132"/>
      <c r="B247" s="135"/>
      <c r="C247" s="117"/>
      <c r="D247" s="117"/>
      <c r="E247" s="117"/>
      <c r="F247" s="117"/>
      <c r="G247" s="7">
        <v>2030</v>
      </c>
      <c r="H247" s="8">
        <f t="shared" si="100"/>
        <v>0</v>
      </c>
      <c r="I247" s="8">
        <f t="shared" si="100"/>
        <v>0</v>
      </c>
      <c r="J247" s="8">
        <f t="shared" si="100"/>
        <v>0</v>
      </c>
      <c r="K247" s="8">
        <f t="shared" si="100"/>
        <v>0</v>
      </c>
      <c r="L247" s="8">
        <f t="shared" si="100"/>
        <v>0</v>
      </c>
      <c r="M247" s="8">
        <f t="shared" si="100"/>
        <v>0</v>
      </c>
      <c r="N247" s="89"/>
    </row>
    <row r="248" spans="1:14" ht="15.75" customHeight="1" x14ac:dyDescent="0.25">
      <c r="A248" s="121">
        <v>1</v>
      </c>
      <c r="B248" s="39" t="s">
        <v>53</v>
      </c>
      <c r="C248" s="80"/>
      <c r="D248" s="83" t="s">
        <v>51</v>
      </c>
      <c r="E248" s="83" t="s">
        <v>52</v>
      </c>
      <c r="F248" s="124">
        <v>509864</v>
      </c>
      <c r="G248" s="16" t="s">
        <v>14</v>
      </c>
      <c r="H248" s="21">
        <f>H249+H250+H251+H252+H253+H254</f>
        <v>510742.5</v>
      </c>
      <c r="I248" s="21">
        <f>I249</f>
        <v>0</v>
      </c>
      <c r="J248" s="21">
        <f>J249+J250+J251+J252+J253+J254</f>
        <v>0</v>
      </c>
      <c r="K248" s="21">
        <f>K249+K250+K251+K252+K253+K254</f>
        <v>509034.4</v>
      </c>
      <c r="L248" s="21">
        <f>L249+L250+L251+L252+L253+L254</f>
        <v>1708.1</v>
      </c>
      <c r="M248" s="21">
        <f>M249+M250+M251+M252+M253+M254</f>
        <v>0</v>
      </c>
      <c r="N248" s="127">
        <v>2026</v>
      </c>
    </row>
    <row r="249" spans="1:14" ht="15.75" customHeight="1" x14ac:dyDescent="0.25">
      <c r="A249" s="122"/>
      <c r="B249" s="40"/>
      <c r="C249" s="81"/>
      <c r="D249" s="84"/>
      <c r="E249" s="84"/>
      <c r="F249" s="125"/>
      <c r="G249" s="22">
        <v>2025</v>
      </c>
      <c r="H249" s="23">
        <f t="shared" ref="H249:H254" si="101">J249+K249+L249+M249</f>
        <v>282318.8</v>
      </c>
      <c r="I249" s="23">
        <v>0</v>
      </c>
      <c r="J249" s="23">
        <v>0</v>
      </c>
      <c r="K249" s="38">
        <v>282318.8</v>
      </c>
      <c r="L249" s="23">
        <v>0</v>
      </c>
      <c r="M249" s="23">
        <v>0</v>
      </c>
      <c r="N249" s="128"/>
    </row>
    <row r="250" spans="1:14" ht="15.75" customHeight="1" x14ac:dyDescent="0.25">
      <c r="A250" s="122"/>
      <c r="B250" s="40"/>
      <c r="C250" s="81"/>
      <c r="D250" s="84"/>
      <c r="E250" s="84"/>
      <c r="F250" s="125"/>
      <c r="G250" s="22">
        <v>2026</v>
      </c>
      <c r="H250" s="23">
        <f t="shared" si="101"/>
        <v>228418.7</v>
      </c>
      <c r="I250" s="23">
        <v>0</v>
      </c>
      <c r="J250" s="23">
        <v>0</v>
      </c>
      <c r="K250" s="23">
        <v>226715.6</v>
      </c>
      <c r="L250" s="23">
        <v>1703.1</v>
      </c>
      <c r="M250" s="23">
        <v>0</v>
      </c>
      <c r="N250" s="128"/>
    </row>
    <row r="251" spans="1:14" ht="15.75" customHeight="1" x14ac:dyDescent="0.25">
      <c r="A251" s="122"/>
      <c r="B251" s="40"/>
      <c r="C251" s="81"/>
      <c r="D251" s="84"/>
      <c r="E251" s="84"/>
      <c r="F251" s="125"/>
      <c r="G251" s="22">
        <v>2027</v>
      </c>
      <c r="H251" s="23">
        <v>5</v>
      </c>
      <c r="I251" s="23">
        <v>0</v>
      </c>
      <c r="J251" s="23">
        <v>0</v>
      </c>
      <c r="K251" s="23">
        <v>0</v>
      </c>
      <c r="L251" s="23">
        <v>5</v>
      </c>
      <c r="M251" s="23">
        <v>0</v>
      </c>
      <c r="N251" s="128"/>
    </row>
    <row r="252" spans="1:14" ht="15.75" customHeight="1" x14ac:dyDescent="0.25">
      <c r="A252" s="122"/>
      <c r="B252" s="40"/>
      <c r="C252" s="81"/>
      <c r="D252" s="84"/>
      <c r="E252" s="84"/>
      <c r="F252" s="125"/>
      <c r="G252" s="22">
        <v>2028</v>
      </c>
      <c r="H252" s="23">
        <f t="shared" si="101"/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128"/>
    </row>
    <row r="253" spans="1:14" ht="15.75" customHeight="1" x14ac:dyDescent="0.25">
      <c r="A253" s="122"/>
      <c r="B253" s="40"/>
      <c r="C253" s="81"/>
      <c r="D253" s="84"/>
      <c r="E253" s="84"/>
      <c r="F253" s="125"/>
      <c r="G253" s="22">
        <v>2029</v>
      </c>
      <c r="H253" s="23">
        <f t="shared" si="101"/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128"/>
    </row>
    <row r="254" spans="1:14" ht="15.75" customHeight="1" x14ac:dyDescent="0.25">
      <c r="A254" s="123"/>
      <c r="B254" s="41"/>
      <c r="C254" s="82"/>
      <c r="D254" s="85"/>
      <c r="E254" s="85"/>
      <c r="F254" s="126"/>
      <c r="G254" s="22">
        <v>2030</v>
      </c>
      <c r="H254" s="23">
        <f t="shared" si="101"/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129"/>
    </row>
    <row r="256" spans="1:14" x14ac:dyDescent="0.25">
      <c r="A256" s="118" t="s">
        <v>70</v>
      </c>
      <c r="B256" s="119"/>
      <c r="C256" s="119"/>
      <c r="D256" s="119"/>
      <c r="E256" s="119"/>
      <c r="F256" s="119"/>
      <c r="G256" s="119"/>
      <c r="H256" s="119"/>
      <c r="I256" s="119"/>
      <c r="J256" s="119"/>
      <c r="K256" s="119"/>
      <c r="L256" s="119"/>
      <c r="M256" s="119"/>
      <c r="N256" s="120"/>
    </row>
    <row r="257" spans="1:14" x14ac:dyDescent="0.25">
      <c r="A257" s="130"/>
      <c r="B257" s="133" t="s">
        <v>50</v>
      </c>
      <c r="C257" s="115"/>
      <c r="D257" s="115"/>
      <c r="E257" s="115"/>
      <c r="F257" s="115"/>
      <c r="G257" s="28" t="s">
        <v>14</v>
      </c>
      <c r="H257" s="6">
        <f t="shared" ref="H257:M257" si="102">H258+H259+H260+H261+H262+H263</f>
        <v>510742.5</v>
      </c>
      <c r="I257" s="6">
        <f t="shared" si="102"/>
        <v>0</v>
      </c>
      <c r="J257" s="6">
        <f t="shared" si="102"/>
        <v>0</v>
      </c>
      <c r="K257" s="6">
        <f t="shared" si="102"/>
        <v>510737.5</v>
      </c>
      <c r="L257" s="6">
        <f t="shared" si="102"/>
        <v>5</v>
      </c>
      <c r="M257" s="6">
        <f t="shared" si="102"/>
        <v>0</v>
      </c>
      <c r="N257" s="87"/>
    </row>
    <row r="258" spans="1:14" x14ac:dyDescent="0.25">
      <c r="A258" s="131"/>
      <c r="B258" s="134"/>
      <c r="C258" s="116"/>
      <c r="D258" s="116"/>
      <c r="E258" s="116"/>
      <c r="F258" s="116"/>
      <c r="G258" s="7">
        <v>2025</v>
      </c>
      <c r="H258" s="8">
        <f t="shared" ref="H258:M263" si="103">H265</f>
        <v>282318.8</v>
      </c>
      <c r="I258" s="8">
        <f t="shared" si="103"/>
        <v>0</v>
      </c>
      <c r="J258" s="8">
        <f t="shared" si="103"/>
        <v>0</v>
      </c>
      <c r="K258" s="8">
        <f>K265</f>
        <v>282318.8</v>
      </c>
      <c r="L258" s="8">
        <f t="shared" si="103"/>
        <v>0</v>
      </c>
      <c r="M258" s="8">
        <f t="shared" si="103"/>
        <v>0</v>
      </c>
      <c r="N258" s="88"/>
    </row>
    <row r="259" spans="1:14" x14ac:dyDescent="0.25">
      <c r="A259" s="131"/>
      <c r="B259" s="134"/>
      <c r="C259" s="116"/>
      <c r="D259" s="116"/>
      <c r="E259" s="116"/>
      <c r="F259" s="116"/>
      <c r="G259" s="7">
        <v>2026</v>
      </c>
      <c r="H259" s="8">
        <f t="shared" si="103"/>
        <v>228418.7</v>
      </c>
      <c r="I259" s="8">
        <f t="shared" si="103"/>
        <v>0</v>
      </c>
      <c r="J259" s="8">
        <f t="shared" si="103"/>
        <v>0</v>
      </c>
      <c r="K259" s="8">
        <f t="shared" si="103"/>
        <v>228418.7</v>
      </c>
      <c r="L259" s="8">
        <f t="shared" si="103"/>
        <v>0</v>
      </c>
      <c r="M259" s="8">
        <f t="shared" si="103"/>
        <v>0</v>
      </c>
      <c r="N259" s="88"/>
    </row>
    <row r="260" spans="1:14" x14ac:dyDescent="0.25">
      <c r="A260" s="131"/>
      <c r="B260" s="134"/>
      <c r="C260" s="116"/>
      <c r="D260" s="116"/>
      <c r="E260" s="116"/>
      <c r="F260" s="116"/>
      <c r="G260" s="7">
        <v>2027</v>
      </c>
      <c r="H260" s="8">
        <f t="shared" si="103"/>
        <v>5</v>
      </c>
      <c r="I260" s="8">
        <f t="shared" si="103"/>
        <v>0</v>
      </c>
      <c r="J260" s="8">
        <f t="shared" si="103"/>
        <v>0</v>
      </c>
      <c r="K260" s="8">
        <f t="shared" si="103"/>
        <v>0</v>
      </c>
      <c r="L260" s="8">
        <f t="shared" si="103"/>
        <v>5</v>
      </c>
      <c r="M260" s="8">
        <f t="shared" si="103"/>
        <v>0</v>
      </c>
      <c r="N260" s="88"/>
    </row>
    <row r="261" spans="1:14" x14ac:dyDescent="0.25">
      <c r="A261" s="131"/>
      <c r="B261" s="134"/>
      <c r="C261" s="116"/>
      <c r="D261" s="116"/>
      <c r="E261" s="116"/>
      <c r="F261" s="116"/>
      <c r="G261" s="7">
        <v>2028</v>
      </c>
      <c r="H261" s="8">
        <f t="shared" si="103"/>
        <v>0</v>
      </c>
      <c r="I261" s="8">
        <f t="shared" si="103"/>
        <v>0</v>
      </c>
      <c r="J261" s="8">
        <f t="shared" si="103"/>
        <v>0</v>
      </c>
      <c r="K261" s="8">
        <f t="shared" si="103"/>
        <v>0</v>
      </c>
      <c r="L261" s="8">
        <f t="shared" si="103"/>
        <v>0</v>
      </c>
      <c r="M261" s="8">
        <f t="shared" si="103"/>
        <v>0</v>
      </c>
      <c r="N261" s="88"/>
    </row>
    <row r="262" spans="1:14" x14ac:dyDescent="0.25">
      <c r="A262" s="131"/>
      <c r="B262" s="134"/>
      <c r="C262" s="116"/>
      <c r="D262" s="116"/>
      <c r="E262" s="116"/>
      <c r="F262" s="116"/>
      <c r="G262" s="7">
        <v>2029</v>
      </c>
      <c r="H262" s="8">
        <f t="shared" si="103"/>
        <v>0</v>
      </c>
      <c r="I262" s="8">
        <f t="shared" si="103"/>
        <v>0</v>
      </c>
      <c r="J262" s="8">
        <f t="shared" si="103"/>
        <v>0</v>
      </c>
      <c r="K262" s="8">
        <f t="shared" si="103"/>
        <v>0</v>
      </c>
      <c r="L262" s="8">
        <f t="shared" si="103"/>
        <v>0</v>
      </c>
      <c r="M262" s="8">
        <f t="shared" si="103"/>
        <v>0</v>
      </c>
      <c r="N262" s="88"/>
    </row>
    <row r="263" spans="1:14" x14ac:dyDescent="0.25">
      <c r="A263" s="132"/>
      <c r="B263" s="135"/>
      <c r="C263" s="117"/>
      <c r="D263" s="117"/>
      <c r="E263" s="117"/>
      <c r="F263" s="117"/>
      <c r="G263" s="7">
        <v>2030</v>
      </c>
      <c r="H263" s="8">
        <f t="shared" si="103"/>
        <v>0</v>
      </c>
      <c r="I263" s="8">
        <f t="shared" si="103"/>
        <v>0</v>
      </c>
      <c r="J263" s="8">
        <f t="shared" si="103"/>
        <v>0</v>
      </c>
      <c r="K263" s="8">
        <f t="shared" si="103"/>
        <v>0</v>
      </c>
      <c r="L263" s="8">
        <f t="shared" si="103"/>
        <v>0</v>
      </c>
      <c r="M263" s="8">
        <f t="shared" si="103"/>
        <v>0</v>
      </c>
      <c r="N263" s="89"/>
    </row>
    <row r="264" spans="1:14" x14ac:dyDescent="0.25">
      <c r="A264" s="145">
        <v>1</v>
      </c>
      <c r="B264" s="39" t="s">
        <v>53</v>
      </c>
      <c r="C264" s="80"/>
      <c r="D264" s="84" t="s">
        <v>51</v>
      </c>
      <c r="E264" s="84" t="s">
        <v>52</v>
      </c>
      <c r="F264" s="125">
        <v>509864</v>
      </c>
      <c r="G264" s="27" t="s">
        <v>14</v>
      </c>
      <c r="H264" s="21">
        <f>H265+H266+H267+H268+H269+H270</f>
        <v>510742.5</v>
      </c>
      <c r="I264" s="21">
        <f>I265</f>
        <v>0</v>
      </c>
      <c r="J264" s="21">
        <f>J265+J266+J267+J268+J269+J270</f>
        <v>0</v>
      </c>
      <c r="K264" s="21">
        <f>K265+K266+K267+K268+K269+K270</f>
        <v>510737.5</v>
      </c>
      <c r="L264" s="21">
        <f>L265+L266+L267+L268+L269+L270</f>
        <v>5</v>
      </c>
      <c r="M264" s="21">
        <f>M265+M266+M267+M268+M269+M270</f>
        <v>0</v>
      </c>
      <c r="N264" s="127">
        <v>2026</v>
      </c>
    </row>
    <row r="265" spans="1:14" x14ac:dyDescent="0.25">
      <c r="A265" s="145"/>
      <c r="B265" s="40" t="s">
        <v>69</v>
      </c>
      <c r="C265" s="81"/>
      <c r="D265" s="84"/>
      <c r="E265" s="84"/>
      <c r="F265" s="125"/>
      <c r="G265" s="22">
        <v>2025</v>
      </c>
      <c r="H265" s="23">
        <f t="shared" ref="H265:H270" si="104">J265+K265+L265+M265</f>
        <v>282318.8</v>
      </c>
      <c r="I265" s="23">
        <v>0</v>
      </c>
      <c r="J265" s="23">
        <v>0</v>
      </c>
      <c r="K265" s="38">
        <v>282318.8</v>
      </c>
      <c r="L265" s="23">
        <v>0</v>
      </c>
      <c r="M265" s="23">
        <v>0</v>
      </c>
      <c r="N265" s="128"/>
    </row>
    <row r="266" spans="1:14" x14ac:dyDescent="0.25">
      <c r="A266" s="145"/>
      <c r="B266" s="40" t="s">
        <v>69</v>
      </c>
      <c r="C266" s="81"/>
      <c r="D266" s="84"/>
      <c r="E266" s="84"/>
      <c r="F266" s="125"/>
      <c r="G266" s="22">
        <v>2026</v>
      </c>
      <c r="H266" s="23">
        <f t="shared" si="104"/>
        <v>228418.7</v>
      </c>
      <c r="I266" s="23">
        <v>0</v>
      </c>
      <c r="J266" s="23">
        <v>0</v>
      </c>
      <c r="K266" s="23">
        <v>228418.7</v>
      </c>
      <c r="L266" s="23">
        <v>0</v>
      </c>
      <c r="M266" s="23">
        <v>0</v>
      </c>
      <c r="N266" s="128"/>
    </row>
    <row r="267" spans="1:14" x14ac:dyDescent="0.25">
      <c r="A267" s="145"/>
      <c r="B267" s="40" t="s">
        <v>69</v>
      </c>
      <c r="C267" s="81"/>
      <c r="D267" s="84"/>
      <c r="E267" s="84"/>
      <c r="F267" s="125"/>
      <c r="G267" s="22">
        <v>2027</v>
      </c>
      <c r="H267" s="23">
        <v>5</v>
      </c>
      <c r="I267" s="23">
        <v>0</v>
      </c>
      <c r="J267" s="23">
        <v>0</v>
      </c>
      <c r="K267" s="23">
        <v>0</v>
      </c>
      <c r="L267" s="23">
        <v>5</v>
      </c>
      <c r="M267" s="23">
        <v>0</v>
      </c>
      <c r="N267" s="128"/>
    </row>
    <row r="268" spans="1:14" x14ac:dyDescent="0.25">
      <c r="A268" s="145"/>
      <c r="B268" s="40" t="s">
        <v>69</v>
      </c>
      <c r="C268" s="81"/>
      <c r="D268" s="84"/>
      <c r="E268" s="84"/>
      <c r="F268" s="125"/>
      <c r="G268" s="22">
        <v>2028</v>
      </c>
      <c r="H268" s="23">
        <f t="shared" si="104"/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128"/>
    </row>
    <row r="269" spans="1:14" x14ac:dyDescent="0.25">
      <c r="A269" s="145"/>
      <c r="B269" s="40" t="s">
        <v>69</v>
      </c>
      <c r="C269" s="81"/>
      <c r="D269" s="84"/>
      <c r="E269" s="84"/>
      <c r="F269" s="125"/>
      <c r="G269" s="22">
        <v>2029</v>
      </c>
      <c r="H269" s="23">
        <f t="shared" si="104"/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128"/>
    </row>
    <row r="270" spans="1:14" x14ac:dyDescent="0.25">
      <c r="A270" s="145"/>
      <c r="B270" s="41" t="s">
        <v>69</v>
      </c>
      <c r="C270" s="82"/>
      <c r="D270" s="85"/>
      <c r="E270" s="85"/>
      <c r="F270" s="126"/>
      <c r="G270" s="22">
        <v>2030</v>
      </c>
      <c r="H270" s="23">
        <f t="shared" si="104"/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129"/>
    </row>
  </sheetData>
  <mergeCells count="277">
    <mergeCell ref="A264:A270"/>
    <mergeCell ref="B264:B270"/>
    <mergeCell ref="C264:C270"/>
    <mergeCell ref="D264:D270"/>
    <mergeCell ref="E264:E270"/>
    <mergeCell ref="F264:F270"/>
    <mergeCell ref="N264:N270"/>
    <mergeCell ref="A77:A83"/>
    <mergeCell ref="B70:B76"/>
    <mergeCell ref="C70:C76"/>
    <mergeCell ref="D70:D76"/>
    <mergeCell ref="E70:E76"/>
    <mergeCell ref="F70:F76"/>
    <mergeCell ref="A70:A76"/>
    <mergeCell ref="A256:N256"/>
    <mergeCell ref="A257:A263"/>
    <mergeCell ref="B257:B263"/>
    <mergeCell ref="C257:C263"/>
    <mergeCell ref="D257:D263"/>
    <mergeCell ref="E257:E263"/>
    <mergeCell ref="F257:F263"/>
    <mergeCell ref="N257:N263"/>
    <mergeCell ref="D119:D125"/>
    <mergeCell ref="E119:E125"/>
    <mergeCell ref="N3:N5"/>
    <mergeCell ref="E3:E5"/>
    <mergeCell ref="F3:F5"/>
    <mergeCell ref="G3:M3"/>
    <mergeCell ref="H4:I4"/>
    <mergeCell ref="G4:G5"/>
    <mergeCell ref="J4:J5"/>
    <mergeCell ref="K4:K5"/>
    <mergeCell ref="L4:L5"/>
    <mergeCell ref="A3:A5"/>
    <mergeCell ref="B3:B5"/>
    <mergeCell ref="C3:C5"/>
    <mergeCell ref="D3:D5"/>
    <mergeCell ref="B7:B13"/>
    <mergeCell ref="C7:C13"/>
    <mergeCell ref="D7:D13"/>
    <mergeCell ref="E7:E13"/>
    <mergeCell ref="F7:F13"/>
    <mergeCell ref="K1:N1"/>
    <mergeCell ref="F84:F90"/>
    <mergeCell ref="B91:B97"/>
    <mergeCell ref="A91:A97"/>
    <mergeCell ref="C91:C97"/>
    <mergeCell ref="D91:D97"/>
    <mergeCell ref="E91:E97"/>
    <mergeCell ref="F91:F97"/>
    <mergeCell ref="A84:A90"/>
    <mergeCell ref="B84:B90"/>
    <mergeCell ref="C84:C90"/>
    <mergeCell ref="D84:D90"/>
    <mergeCell ref="E84:E90"/>
    <mergeCell ref="N84:N90"/>
    <mergeCell ref="N91:N97"/>
    <mergeCell ref="A2:N2"/>
    <mergeCell ref="F21:F27"/>
    <mergeCell ref="M4:M5"/>
    <mergeCell ref="A14:A20"/>
    <mergeCell ref="B14:B20"/>
    <mergeCell ref="C14:C20"/>
    <mergeCell ref="D14:D20"/>
    <mergeCell ref="E14:E20"/>
    <mergeCell ref="F14:F20"/>
    <mergeCell ref="A35:A41"/>
    <mergeCell ref="B35:B41"/>
    <mergeCell ref="C35:C41"/>
    <mergeCell ref="D35:D41"/>
    <mergeCell ref="E35:E41"/>
    <mergeCell ref="A42:A48"/>
    <mergeCell ref="B42:B48"/>
    <mergeCell ref="C42:C48"/>
    <mergeCell ref="D42:D48"/>
    <mergeCell ref="N14:N20"/>
    <mergeCell ref="A6:N6"/>
    <mergeCell ref="A7:A13"/>
    <mergeCell ref="N21:N27"/>
    <mergeCell ref="A21:A27"/>
    <mergeCell ref="B21:B27"/>
    <mergeCell ref="C21:C27"/>
    <mergeCell ref="D21:D27"/>
    <mergeCell ref="E21:E27"/>
    <mergeCell ref="N7:N13"/>
    <mergeCell ref="F98:F104"/>
    <mergeCell ref="N98:N104"/>
    <mergeCell ref="A98:A104"/>
    <mergeCell ref="B98:B104"/>
    <mergeCell ref="C98:C104"/>
    <mergeCell ref="D98:D104"/>
    <mergeCell ref="E112:E118"/>
    <mergeCell ref="A248:A254"/>
    <mergeCell ref="C248:C254"/>
    <mergeCell ref="D248:D254"/>
    <mergeCell ref="E248:E254"/>
    <mergeCell ref="F248:F254"/>
    <mergeCell ref="N248:N254"/>
    <mergeCell ref="A241:A247"/>
    <mergeCell ref="B241:B247"/>
    <mergeCell ref="C241:C247"/>
    <mergeCell ref="D241:D247"/>
    <mergeCell ref="E241:E247"/>
    <mergeCell ref="A141:A147"/>
    <mergeCell ref="B141:B147"/>
    <mergeCell ref="C141:C147"/>
    <mergeCell ref="D141:D147"/>
    <mergeCell ref="E141:E147"/>
    <mergeCell ref="F141:F147"/>
    <mergeCell ref="A28:A34"/>
    <mergeCell ref="A63:A69"/>
    <mergeCell ref="B63:B69"/>
    <mergeCell ref="F49:F55"/>
    <mergeCell ref="N49:N55"/>
    <mergeCell ref="A56:A62"/>
    <mergeCell ref="B56:B62"/>
    <mergeCell ref="F241:F247"/>
    <mergeCell ref="N241:N247"/>
    <mergeCell ref="A240:N240"/>
    <mergeCell ref="B105:B111"/>
    <mergeCell ref="A105:A111"/>
    <mergeCell ref="C105:C111"/>
    <mergeCell ref="D105:D111"/>
    <mergeCell ref="E105:E111"/>
    <mergeCell ref="F105:F111"/>
    <mergeCell ref="N105:N111"/>
    <mergeCell ref="N42:N48"/>
    <mergeCell ref="N63:N69"/>
    <mergeCell ref="F119:F125"/>
    <mergeCell ref="N119:N125"/>
    <mergeCell ref="A119:A125"/>
    <mergeCell ref="B119:B125"/>
    <mergeCell ref="C119:C125"/>
    <mergeCell ref="E56:E62"/>
    <mergeCell ref="F56:F62"/>
    <mergeCell ref="N56:N62"/>
    <mergeCell ref="B77:B83"/>
    <mergeCell ref="C77:C83"/>
    <mergeCell ref="D77:D83"/>
    <mergeCell ref="E77:E83"/>
    <mergeCell ref="N28:N34"/>
    <mergeCell ref="F28:F34"/>
    <mergeCell ref="E28:E34"/>
    <mergeCell ref="D28:D34"/>
    <mergeCell ref="C28:C34"/>
    <mergeCell ref="F63:F69"/>
    <mergeCell ref="E42:E48"/>
    <mergeCell ref="F42:F48"/>
    <mergeCell ref="F35:F41"/>
    <mergeCell ref="N35:N41"/>
    <mergeCell ref="B28:B34"/>
    <mergeCell ref="F77:F83"/>
    <mergeCell ref="N77:N83"/>
    <mergeCell ref="N141:N147"/>
    <mergeCell ref="A49:A55"/>
    <mergeCell ref="B49:B55"/>
    <mergeCell ref="C49:C55"/>
    <mergeCell ref="D49:D55"/>
    <mergeCell ref="E49:E55"/>
    <mergeCell ref="N112:N118"/>
    <mergeCell ref="A112:A118"/>
    <mergeCell ref="B112:B118"/>
    <mergeCell ref="C112:C118"/>
    <mergeCell ref="D112:D118"/>
    <mergeCell ref="F112:F118"/>
    <mergeCell ref="E98:E104"/>
    <mergeCell ref="C63:C69"/>
    <mergeCell ref="D63:D69"/>
    <mergeCell ref="E63:E69"/>
    <mergeCell ref="C56:C62"/>
    <mergeCell ref="D56:D62"/>
    <mergeCell ref="A126:N126"/>
    <mergeCell ref="A127:A133"/>
    <mergeCell ref="B127:B133"/>
    <mergeCell ref="C127:C133"/>
    <mergeCell ref="D127:D133"/>
    <mergeCell ref="E127:E133"/>
    <mergeCell ref="A148:A154"/>
    <mergeCell ref="B148:B154"/>
    <mergeCell ref="C148:C154"/>
    <mergeCell ref="D148:D154"/>
    <mergeCell ref="E148:E154"/>
    <mergeCell ref="F148:F154"/>
    <mergeCell ref="N148:N154"/>
    <mergeCell ref="A155:A161"/>
    <mergeCell ref="B155:B161"/>
    <mergeCell ref="C155:C161"/>
    <mergeCell ref="D155:D161"/>
    <mergeCell ref="E155:E161"/>
    <mergeCell ref="F155:F161"/>
    <mergeCell ref="N155:N161"/>
    <mergeCell ref="A211:A217"/>
    <mergeCell ref="B211:B217"/>
    <mergeCell ref="C211:C217"/>
    <mergeCell ref="N176:N182"/>
    <mergeCell ref="A183:A189"/>
    <mergeCell ref="B183:B189"/>
    <mergeCell ref="C183:C189"/>
    <mergeCell ref="D183:D189"/>
    <mergeCell ref="A169:A175"/>
    <mergeCell ref="B169:B175"/>
    <mergeCell ref="C169:C175"/>
    <mergeCell ref="D169:D175"/>
    <mergeCell ref="E169:E175"/>
    <mergeCell ref="F169:F175"/>
    <mergeCell ref="N169:N175"/>
    <mergeCell ref="N197:N203"/>
    <mergeCell ref="A176:A182"/>
    <mergeCell ref="B176:B182"/>
    <mergeCell ref="C176:C182"/>
    <mergeCell ref="D176:D182"/>
    <mergeCell ref="E176:E182"/>
    <mergeCell ref="F176:F182"/>
    <mergeCell ref="A204:A210"/>
    <mergeCell ref="B204:B210"/>
    <mergeCell ref="C204:C210"/>
    <mergeCell ref="D204:D210"/>
    <mergeCell ref="E204:E210"/>
    <mergeCell ref="F204:F210"/>
    <mergeCell ref="N204:N210"/>
    <mergeCell ref="F127:F133"/>
    <mergeCell ref="N127:N133"/>
    <mergeCell ref="A134:A140"/>
    <mergeCell ref="B134:B140"/>
    <mergeCell ref="C134:C140"/>
    <mergeCell ref="D134:D140"/>
    <mergeCell ref="E134:E140"/>
    <mergeCell ref="F134:F140"/>
    <mergeCell ref="N134:N140"/>
    <mergeCell ref="A162:A168"/>
    <mergeCell ref="B162:B168"/>
    <mergeCell ref="C162:C168"/>
    <mergeCell ref="D162:D168"/>
    <mergeCell ref="E162:E168"/>
    <mergeCell ref="F162:F168"/>
    <mergeCell ref="N162:N168"/>
    <mergeCell ref="N232:N238"/>
    <mergeCell ref="A225:A231"/>
    <mergeCell ref="E183:E189"/>
    <mergeCell ref="F183:F189"/>
    <mergeCell ref="N183:N189"/>
    <mergeCell ref="A190:A196"/>
    <mergeCell ref="B190:B196"/>
    <mergeCell ref="C190:C196"/>
    <mergeCell ref="D190:D196"/>
    <mergeCell ref="E190:E196"/>
    <mergeCell ref="F190:F196"/>
    <mergeCell ref="A197:A203"/>
    <mergeCell ref="B197:B203"/>
    <mergeCell ref="C197:C203"/>
    <mergeCell ref="D197:D203"/>
    <mergeCell ref="E197:E203"/>
    <mergeCell ref="F197:F203"/>
    <mergeCell ref="B248:B254"/>
    <mergeCell ref="D211:D217"/>
    <mergeCell ref="E211:E217"/>
    <mergeCell ref="F211:F217"/>
    <mergeCell ref="N211:N217"/>
    <mergeCell ref="A218:A224"/>
    <mergeCell ref="B218:B224"/>
    <mergeCell ref="C218:C224"/>
    <mergeCell ref="D218:D224"/>
    <mergeCell ref="E218:E224"/>
    <mergeCell ref="F218:F224"/>
    <mergeCell ref="N218:N224"/>
    <mergeCell ref="B225:B231"/>
    <mergeCell ref="C225:C231"/>
    <mergeCell ref="D225:D231"/>
    <mergeCell ref="E225:E231"/>
    <mergeCell ref="F225:F231"/>
    <mergeCell ref="N225:N231"/>
    <mergeCell ref="A232:A238"/>
    <mergeCell ref="B232:B238"/>
    <mergeCell ref="C232:C238"/>
    <mergeCell ref="D232:D238"/>
    <mergeCell ref="E232:E238"/>
    <mergeCell ref="F232:F238"/>
  </mergeCells>
  <pageMargins left="0.39370078740157483" right="0.39370078740157483" top="0.39370078740157483" bottom="0.39370078740157483" header="0.31496062992125984" footer="0.31496062992125984"/>
  <pageSetup paperSize="9" scale="76" fitToHeight="6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2025-11-19T08:14:19Z</dcterms:modified>
</cp:coreProperties>
</file>